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xl/ink/ink7.xml" ContentType="application/inkml+xml"/>
  <Override PartName="/xl/ink/ink8.xml" ContentType="application/inkml+xml"/>
  <Override PartName="/xl/ink/ink9.xml" ContentType="application/inkml+xml"/>
  <Override PartName="/xl/ink/ink10.xml" ContentType="application/inkml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-A118-07\Desktop\"/>
    </mc:Choice>
  </mc:AlternateContent>
  <xr:revisionPtr revIDLastSave="0" documentId="13_ncr:1_{8FC39C79-7B69-42FE-8A31-BA7AFB048E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ne" sheetId="1" r:id="rId1"/>
    <sheet name="Wyniki zbiorczo" sheetId="2" r:id="rId2"/>
    <sheet name="Arkusz3" sheetId="3" r:id="rId3"/>
  </sheets>
  <definedNames>
    <definedName name="aa">Dane!$R$37:$R$43</definedName>
    <definedName name="aa_kres">Dane!$AF$37:$AF$43</definedName>
    <definedName name="CC">Dane!$U$37:$AA$43</definedName>
    <definedName name="CC_kres">Dane!$AI$37:$AO$43</definedName>
    <definedName name="X">Dane!$H$18:$N$65</definedName>
    <definedName name="y">Dane!$G$18:$G$65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U39" i="1" l="1"/>
  <c r="AU40" i="1"/>
  <c r="AU41" i="1"/>
  <c r="AU42" i="1"/>
  <c r="AU43" i="1"/>
  <c r="AU44" i="1"/>
  <c r="AU38" i="1"/>
  <c r="AS13" i="1"/>
  <c r="AS12" i="1"/>
  <c r="AF50" i="1" a="1"/>
  <c r="AF50" i="1" s="1"/>
  <c r="AI37" i="1" a="1"/>
  <c r="AI37" i="1" s="1"/>
  <c r="AF5" i="1"/>
  <c r="AF12" i="1" s="1"/>
  <c r="U37" i="1" a="1"/>
  <c r="U37" i="1" s="1"/>
  <c r="R43" i="1"/>
  <c r="R38" i="1"/>
  <c r="R39" i="1"/>
  <c r="R40" i="1"/>
  <c r="R41" i="1"/>
  <c r="R42" i="1"/>
  <c r="R37" i="1"/>
  <c r="U24" i="1" a="1"/>
  <c r="U24" i="1" s="1"/>
  <c r="R13" i="1"/>
  <c r="R12" i="1"/>
  <c r="J19" i="1"/>
  <c r="K19" i="1"/>
  <c r="L19" i="1"/>
  <c r="J20" i="1"/>
  <c r="K20" i="1"/>
  <c r="L20" i="1"/>
  <c r="J21" i="1"/>
  <c r="K21" i="1"/>
  <c r="L21" i="1"/>
  <c r="J22" i="1"/>
  <c r="K22" i="1"/>
  <c r="L22" i="1"/>
  <c r="J23" i="1"/>
  <c r="K23" i="1"/>
  <c r="L23" i="1"/>
  <c r="J24" i="1"/>
  <c r="K24" i="1"/>
  <c r="L24" i="1"/>
  <c r="J25" i="1"/>
  <c r="K25" i="1"/>
  <c r="L25" i="1"/>
  <c r="J26" i="1"/>
  <c r="K26" i="1"/>
  <c r="L26" i="1"/>
  <c r="J27" i="1"/>
  <c r="K27" i="1"/>
  <c r="L27" i="1"/>
  <c r="J28" i="1"/>
  <c r="K28" i="1"/>
  <c r="L28" i="1"/>
  <c r="J29" i="1"/>
  <c r="K29" i="1"/>
  <c r="L29" i="1"/>
  <c r="J30" i="1"/>
  <c r="K30" i="1"/>
  <c r="L30" i="1"/>
  <c r="J31" i="1"/>
  <c r="K31" i="1"/>
  <c r="L31" i="1"/>
  <c r="J32" i="1"/>
  <c r="K32" i="1"/>
  <c r="L32" i="1"/>
  <c r="J33" i="1"/>
  <c r="K33" i="1"/>
  <c r="L33" i="1"/>
  <c r="J34" i="1"/>
  <c r="K34" i="1"/>
  <c r="L34" i="1"/>
  <c r="J35" i="1"/>
  <c r="K35" i="1"/>
  <c r="L35" i="1"/>
  <c r="J36" i="1"/>
  <c r="K36" i="1"/>
  <c r="L36" i="1"/>
  <c r="J37" i="1"/>
  <c r="K37" i="1"/>
  <c r="L37" i="1"/>
  <c r="J38" i="1"/>
  <c r="K38" i="1"/>
  <c r="L38" i="1"/>
  <c r="J39" i="1"/>
  <c r="K39" i="1"/>
  <c r="L39" i="1"/>
  <c r="J40" i="1"/>
  <c r="K40" i="1"/>
  <c r="L40" i="1"/>
  <c r="J41" i="1"/>
  <c r="K41" i="1"/>
  <c r="L41" i="1"/>
  <c r="J42" i="1"/>
  <c r="K42" i="1"/>
  <c r="L42" i="1"/>
  <c r="J43" i="1"/>
  <c r="K43" i="1"/>
  <c r="L43" i="1"/>
  <c r="J44" i="1"/>
  <c r="K44" i="1"/>
  <c r="L44" i="1"/>
  <c r="J45" i="1"/>
  <c r="K45" i="1"/>
  <c r="L45" i="1"/>
  <c r="J46" i="1"/>
  <c r="K46" i="1"/>
  <c r="L46" i="1"/>
  <c r="J47" i="1"/>
  <c r="K47" i="1"/>
  <c r="L47" i="1"/>
  <c r="J48" i="1"/>
  <c r="K48" i="1"/>
  <c r="L48" i="1"/>
  <c r="J49" i="1"/>
  <c r="K49" i="1"/>
  <c r="L49" i="1"/>
  <c r="J50" i="1"/>
  <c r="K50" i="1"/>
  <c r="L50" i="1"/>
  <c r="J51" i="1"/>
  <c r="K51" i="1"/>
  <c r="L51" i="1"/>
  <c r="J52" i="1"/>
  <c r="K52" i="1"/>
  <c r="L52" i="1"/>
  <c r="J53" i="1"/>
  <c r="K53" i="1"/>
  <c r="L53" i="1"/>
  <c r="J54" i="1"/>
  <c r="K54" i="1"/>
  <c r="L54" i="1"/>
  <c r="J55" i="1"/>
  <c r="K55" i="1"/>
  <c r="L55" i="1"/>
  <c r="J56" i="1"/>
  <c r="K56" i="1"/>
  <c r="L56" i="1"/>
  <c r="J57" i="1"/>
  <c r="K57" i="1"/>
  <c r="L57" i="1"/>
  <c r="J58" i="1"/>
  <c r="K58" i="1"/>
  <c r="L58" i="1"/>
  <c r="J59" i="1"/>
  <c r="K59" i="1"/>
  <c r="L59" i="1"/>
  <c r="J60" i="1"/>
  <c r="K60" i="1"/>
  <c r="L60" i="1"/>
  <c r="J61" i="1"/>
  <c r="K61" i="1"/>
  <c r="L61" i="1"/>
  <c r="J62" i="1"/>
  <c r="K62" i="1"/>
  <c r="L62" i="1"/>
  <c r="J63" i="1"/>
  <c r="K63" i="1"/>
  <c r="L63" i="1"/>
  <c r="J64" i="1"/>
  <c r="K64" i="1"/>
  <c r="L64" i="1"/>
  <c r="J65" i="1"/>
  <c r="K65" i="1"/>
  <c r="L65" i="1"/>
  <c r="K18" i="1"/>
  <c r="L18" i="1"/>
  <c r="J18" i="1"/>
  <c r="AF37" i="1" l="1" a="1"/>
  <c r="AF37" i="1" l="1"/>
  <c r="AS25" i="1"/>
  <c r="AS29" i="1"/>
  <c r="AS26" i="1"/>
  <c r="AS30" i="1"/>
  <c r="AS27" i="1"/>
  <c r="AS28" i="1"/>
  <c r="AS24" i="1" l="1"/>
  <c r="AF13" i="1" a="1"/>
  <c r="AF13" i="1" s="1"/>
  <c r="AV24" i="1" l="1" a="1"/>
  <c r="AV24" i="1" s="1"/>
  <c r="AS9" i="1"/>
  <c r="AS8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<sst xmlns="http://schemas.openxmlformats.org/spreadsheetml/2006/main" count="134" uniqueCount="112">
  <si>
    <t>rok</t>
  </si>
  <si>
    <t>Zmienne:</t>
  </si>
  <si>
    <t>Karty</t>
  </si>
  <si>
    <t>kwartał</t>
  </si>
  <si>
    <t>Wyplaty_gotowki</t>
  </si>
  <si>
    <t>Bankomaty</t>
  </si>
  <si>
    <t>Wnioskowanie bayesowskie w ekonomii empirycznej (Analityka gospodarcza)</t>
  </si>
  <si>
    <t>W(t)</t>
  </si>
  <si>
    <t>B(t)</t>
  </si>
  <si>
    <t>K(t)</t>
  </si>
  <si>
    <t>OCENY PUNKTOWE</t>
  </si>
  <si>
    <t>OCENY NIEPEWNOŚCI ESTYMACJI PUNKTOWEJ</t>
  </si>
  <si>
    <t>ESTYMACJA PRZEDZIAŁOWA (1-alfa = 0,95)</t>
  </si>
  <si>
    <t>A (przedz. ufn.)</t>
  </si>
  <si>
    <t>B (HPD)</t>
  </si>
  <si>
    <t>C (HPD)</t>
  </si>
  <si>
    <t>A (MNK)</t>
  </si>
  <si>
    <t>B (E, Mo, Me)</t>
  </si>
  <si>
    <t>C (E, Mo, Me)</t>
  </si>
  <si>
    <t>A (błędy śr. szac.)</t>
  </si>
  <si>
    <t>B (odch. std. a post.)</t>
  </si>
  <si>
    <t>C (odch. std. a post.)</t>
  </si>
  <si>
    <t>left</t>
  </si>
  <si>
    <t>right</t>
  </si>
  <si>
    <t>beta0</t>
  </si>
  <si>
    <t>beta1</t>
  </si>
  <si>
    <t>beta2</t>
  </si>
  <si>
    <t>beta3</t>
  </si>
  <si>
    <t>beta4</t>
  </si>
  <si>
    <t>beta5</t>
  </si>
  <si>
    <t>beta6</t>
  </si>
  <si>
    <t>Wariant</t>
  </si>
  <si>
    <t>Parametr</t>
  </si>
  <si>
    <t>"Wyplaty_gotowki" - wartość wypłat gotówki w bankomatach w Polsce (w mln zł)</t>
  </si>
  <si>
    <t>"Bankomaty" - liczba bankomatów w Polsce (w setkach szt.)</t>
  </si>
  <si>
    <t>"Karty" - liczba wydanych kart płatniczych (w tys. szt.)</t>
  </si>
  <si>
    <t>Źródło: NBP, https://nbp.pl/system-platniczy/dane-i-analizy/karty-platnicze/  [dostęp 1.10.2023]</t>
  </si>
  <si>
    <t>Dane kwartalne, z okresu 2005Q1-2019Q4</t>
  </si>
  <si>
    <t>Macierze danych</t>
  </si>
  <si>
    <t>y</t>
  </si>
  <si>
    <t>X</t>
  </si>
  <si>
    <t>"1"</t>
  </si>
  <si>
    <t>t</t>
  </si>
  <si>
    <t>Q(t2)</t>
  </si>
  <si>
    <t>Q(t3)</t>
  </si>
  <si>
    <t>Q(t4)</t>
  </si>
  <si>
    <t>odpow. zm-ym sezonowym</t>
  </si>
  <si>
    <t>Pomocniczo numery kwartałów</t>
  </si>
  <si>
    <t>Struktura rozkładu a priori - gamma-normalnego z zależnością pomiędzy beta i tau</t>
  </si>
  <si>
    <t>Rozkład a priori dla tau - brzegowy - gamma:</t>
  </si>
  <si>
    <t>Rozkład a priori dla beta - warunkowy względem tau - k-wymiarowy normalny:</t>
  </si>
  <si>
    <t>𝐸(𝜏) = 1, 𝑉𝑎𝑟(𝜏) = 0,5</t>
  </si>
  <si>
    <t>Założenia z zadania:</t>
  </si>
  <si>
    <t>E(tau)=</t>
  </si>
  <si>
    <t>Var(tau)=</t>
  </si>
  <si>
    <t>Hiperparametry:</t>
  </si>
  <si>
    <t>n0=</t>
  </si>
  <si>
    <t>s0=</t>
  </si>
  <si>
    <t xml:space="preserve">𝐸(𝛽) = 0(𝑘×1) i 𝑉(𝛽) = 100𝐼𝑘 </t>
  </si>
  <si>
    <t>E(beta)=</t>
  </si>
  <si>
    <t>k=</t>
  </si>
  <si>
    <t>&lt;-- wymiar wektora beta =liczba wszystkich "bet" (beta0, beta1, …, beta6)</t>
  </si>
  <si>
    <t>&lt;-- zarazem liczba kolumn macierzy X</t>
  </si>
  <si>
    <t>(k x 1)</t>
  </si>
  <si>
    <t>Komentarz:</t>
  </si>
  <si>
    <t>Możemy tu rozważać</t>
  </si>
  <si>
    <t>E(beta) - istnieje,</t>
  </si>
  <si>
    <t>bo n0 = 4 &gt; 1</t>
  </si>
  <si>
    <t>V(beta)=</t>
  </si>
  <si>
    <t>(k x k )</t>
  </si>
  <si>
    <t>V(beta) - istnieje,</t>
  </si>
  <si>
    <t>bo n0 = 4 &gt; 2</t>
  </si>
  <si>
    <t>a=E(beta)=</t>
  </si>
  <si>
    <t>C=</t>
  </si>
  <si>
    <t>(k x k)</t>
  </si>
  <si>
    <t>Uwaga: nazwa zakresu to "CC" (bo samo "C" nie przejdzie)</t>
  </si>
  <si>
    <t>Uwaga: nazwa zakresu to "aa" (dla spójności z "CC")</t>
  </si>
  <si>
    <t>Parametry rozkładu a posteriori (gamma-normalnego, bo rozkład a priori jest tu sprzężony)</t>
  </si>
  <si>
    <t>Rozkład a POSTERIORI dla tau - brzegowy - gamma:</t>
  </si>
  <si>
    <t>n_kres=</t>
  </si>
  <si>
    <t>s_kres=</t>
  </si>
  <si>
    <t>T=</t>
  </si>
  <si>
    <t>Rozkład a POSTERIORI dla beta - warunkowy względem tau - k-wymiarowy normalny:</t>
  </si>
  <si>
    <t>Parametry rozkładu p(tau|y):</t>
  </si>
  <si>
    <t>Parametry rozkładu p(beta|tau, y):</t>
  </si>
  <si>
    <t>a_kres=</t>
  </si>
  <si>
    <t>C_kres=</t>
  </si>
  <si>
    <t>beta^=</t>
  </si>
  <si>
    <t>Uwaga: nazwa zakresu to "aa_kres"</t>
  </si>
  <si>
    <t>Uwaga: nazwa zakresu to "CC_kres"</t>
  </si>
  <si>
    <t>Charakterystyki brzegowych rozkładów a posteriori</t>
  </si>
  <si>
    <t>Dla beta - czyli charakterystyki rozkładu p(beta|y)  (&lt;-- już BEZ tau)</t>
  </si>
  <si>
    <t>Dla tau - czyli charakterystyki rozkładu p(tau|y)</t>
  </si>
  <si>
    <t>Dla tau wystarczy E(tau|y) i D(tau|y), ponieważ</t>
  </si>
  <si>
    <t>E(tau|y)=</t>
  </si>
  <si>
    <t>D(tau|y)=</t>
  </si>
  <si>
    <t>jest tylko parametrem zakłócającym/incydentalnym (ang. nuisance parameter):</t>
  </si>
  <si>
    <t>Dla przypomnienia przytoczmy wartości w rozkładzie a priori:</t>
  </si>
  <si>
    <t>D(tau)=</t>
  </si>
  <si>
    <t>&lt;-- pierwiastek z Var(tau)</t>
  </si>
  <si>
    <t>Porównując odpowiadające sobie charakterystyki a postreriori i a priori możemy stwierdzić, że…</t>
  </si>
  <si>
    <t>E(beta|y)</t>
  </si>
  <si>
    <t>Mo(beta|y)</t>
  </si>
  <si>
    <t xml:space="preserve"> = a_kres</t>
  </si>
  <si>
    <t>V(beta|y)=</t>
  </si>
  <si>
    <t>Charakterystyki w indywidualnych rozkładach brzegowych poszczególnych bet:</t>
  </si>
  <si>
    <t>Charakterystyki w rozkładzie ŁĄCZNYM (tj. wszystkich bet):</t>
  </si>
  <si>
    <t>i (indeks parametru)</t>
  </si>
  <si>
    <t>beta(i)</t>
  </si>
  <si>
    <t>Mo(beta(i)|y)</t>
  </si>
  <si>
    <t>Me(beta(i)|y)</t>
  </si>
  <si>
    <t>E(beta(i)|y)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</si>
</sst>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59">
    <xf numFmtId="0" fontId="0" fillId="0" borderId="0" xfId="0"/>
    <xf numFmtId="0" fontId="1" fillId="0" borderId="0" xfId="0" applyFont="1"/>
    <xf numFmtId="0" fontId="3" fillId="0" borderId="0" xfId="1" applyFont="1"/>
    <xf numFmtId="0" fontId="3" fillId="0" borderId="0" xfId="1" applyFont="1" applyAlignment="1">
      <alignment horizontal="right"/>
    </xf>
    <xf numFmtId="0" fontId="2" fillId="0" borderId="0" xfId="1" applyAlignment="1">
      <alignment horizontal="right"/>
    </xf>
    <xf numFmtId="0" fontId="4" fillId="0" borderId="0" xfId="2"/>
    <xf numFmtId="0" fontId="5" fillId="0" borderId="0" xfId="1" applyFont="1" applyAlignment="1">
      <alignment horizontal="right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15" xfId="1" applyFont="1" applyBorder="1" applyAlignment="1">
      <alignment horizontal="center"/>
    </xf>
    <xf numFmtId="0" fontId="0" fillId="0" borderId="16" xfId="0" applyBorder="1"/>
    <xf numFmtId="0" fontId="2" fillId="0" borderId="16" xfId="1" applyBorder="1" applyAlignment="1">
      <alignment horizontal="right"/>
    </xf>
    <xf numFmtId="0" fontId="0" fillId="0" borderId="17" xfId="0" applyBorder="1"/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5" fillId="0" borderId="23" xfId="1" applyFont="1" applyBorder="1" applyAlignment="1">
      <alignment horizontal="right"/>
    </xf>
    <xf numFmtId="0" fontId="0" fillId="2" borderId="18" xfId="0" applyFill="1" applyBorder="1"/>
    <xf numFmtId="0" fontId="0" fillId="2" borderId="0" xfId="0" applyFill="1"/>
    <xf numFmtId="0" fontId="0" fillId="3" borderId="0" xfId="0" applyFill="1"/>
    <xf numFmtId="0" fontId="0" fillId="3" borderId="4" xfId="0" applyFill="1" applyBorder="1"/>
    <xf numFmtId="0" fontId="0" fillId="3" borderId="5" xfId="0" applyFill="1" applyBorder="1"/>
    <xf numFmtId="0" fontId="0" fillId="3" borderId="6" xfId="0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Border="1"/>
    <xf numFmtId="0" fontId="1" fillId="0" borderId="24" xfId="0" applyFont="1" applyBorder="1"/>
    <xf numFmtId="0" fontId="0" fillId="0" borderId="24" xfId="0" applyBorder="1"/>
    <xf numFmtId="0" fontId="0" fillId="4" borderId="5" xfId="0" applyFill="1" applyBorder="1"/>
    <xf numFmtId="0" fontId="0" fillId="4" borderId="6" xfId="0" applyFill="1" applyBorder="1"/>
    <xf numFmtId="0" fontId="6" fillId="0" borderId="0" xfId="0" applyFont="1"/>
    <xf numFmtId="0" fontId="0" fillId="0" borderId="15" xfId="0" applyBorder="1"/>
    <xf numFmtId="0" fontId="0" fillId="5" borderId="5" xfId="0" applyFill="1" applyBorder="1"/>
    <xf numFmtId="0" fontId="0" fillId="5" borderId="6" xfId="0" applyFill="1" applyBorder="1"/>
    <xf numFmtId="0" fontId="7" fillId="0" borderId="0" xfId="0" applyFont="1"/>
    <xf numFmtId="0" fontId="1" fillId="5" borderId="4" xfId="0" applyFont="1" applyFill="1" applyBorder="1"/>
    <xf numFmtId="0" fontId="1" fillId="4" borderId="4" xfId="0" applyFont="1" applyFill="1" applyBorder="1"/>
    <xf numFmtId="0" fontId="1" fillId="6" borderId="4" xfId="0" applyFont="1" applyFill="1" applyBorder="1"/>
    <xf numFmtId="0" fontId="0" fillId="6" borderId="5" xfId="0" applyFill="1" applyBorder="1"/>
    <xf numFmtId="0" fontId="0" fillId="6" borderId="6" xfId="0" applyFill="1" applyBorder="1"/>
    <xf numFmtId="0" fontId="1" fillId="3" borderId="0" xfId="0" applyFont="1" applyFill="1"/>
    <xf numFmtId="0" fontId="1" fillId="2" borderId="0" xfId="0" applyFont="1" applyFill="1"/>
    <xf numFmtId="0" fontId="1" fillId="0" borderId="0" xfId="0" quotePrefix="1" applyFont="1"/>
  </cellXfs>
  <cellStyles count="3">
    <cellStyle name="Normalny" xfId="0" builtinId="0"/>
    <cellStyle name="Normalny 2" xfId="1" xr:uid="{00000000-0005-0000-0000-000001000000}"/>
    <cellStyle name="Normalny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Dane!$C$17</c:f>
              <c:strCache>
                <c:ptCount val="1"/>
                <c:pt idx="0">
                  <c:v>W(t)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Dane!$C$18:$C$65</c:f>
              <c:numCache>
                <c:formatCode>General</c:formatCode>
                <c:ptCount val="48"/>
                <c:pt idx="0">
                  <c:v>50657.570043</c:v>
                </c:pt>
                <c:pt idx="1">
                  <c:v>58474.261843</c:v>
                </c:pt>
                <c:pt idx="2">
                  <c:v>60679.055634999997</c:v>
                </c:pt>
                <c:pt idx="3">
                  <c:v>60701.402283000003</c:v>
                </c:pt>
                <c:pt idx="4">
                  <c:v>55933.562062999998</c:v>
                </c:pt>
                <c:pt idx="5">
                  <c:v>62819.729528999997</c:v>
                </c:pt>
                <c:pt idx="6">
                  <c:v>64738.760225999999</c:v>
                </c:pt>
                <c:pt idx="7">
                  <c:v>63430.417705</c:v>
                </c:pt>
                <c:pt idx="8">
                  <c:v>58529.909031000003</c:v>
                </c:pt>
                <c:pt idx="9">
                  <c:v>64860.832703</c:v>
                </c:pt>
                <c:pt idx="10">
                  <c:v>68175.792285000003</c:v>
                </c:pt>
                <c:pt idx="11">
                  <c:v>66854.695598999999</c:v>
                </c:pt>
                <c:pt idx="12">
                  <c:v>62096.668037000003</c:v>
                </c:pt>
                <c:pt idx="13">
                  <c:v>70664.099925999995</c:v>
                </c:pt>
                <c:pt idx="14">
                  <c:v>72340.903619999997</c:v>
                </c:pt>
                <c:pt idx="15">
                  <c:v>72694.405287000001</c:v>
                </c:pt>
                <c:pt idx="16">
                  <c:v>66350.150739000004</c:v>
                </c:pt>
                <c:pt idx="17">
                  <c:v>72499.083404999998</c:v>
                </c:pt>
                <c:pt idx="18">
                  <c:v>74605.804109000004</c:v>
                </c:pt>
                <c:pt idx="19">
                  <c:v>72211.508877999993</c:v>
                </c:pt>
                <c:pt idx="20">
                  <c:v>67034.369783999995</c:v>
                </c:pt>
                <c:pt idx="21">
                  <c:v>73754.302972000005</c:v>
                </c:pt>
                <c:pt idx="22">
                  <c:v>77633.761452000006</c:v>
                </c:pt>
                <c:pt idx="23">
                  <c:v>75834.407705000005</c:v>
                </c:pt>
                <c:pt idx="24">
                  <c:v>69852.187491999997</c:v>
                </c:pt>
                <c:pt idx="25">
                  <c:v>77084.831644000005</c:v>
                </c:pt>
                <c:pt idx="26">
                  <c:v>78026.801374999995</c:v>
                </c:pt>
                <c:pt idx="27">
                  <c:v>75528.880665000004</c:v>
                </c:pt>
                <c:pt idx="28">
                  <c:v>69060.220042000001</c:v>
                </c:pt>
                <c:pt idx="29">
                  <c:v>75161.716558726417</c:v>
                </c:pt>
                <c:pt idx="30">
                  <c:v>79404.042794982844</c:v>
                </c:pt>
                <c:pt idx="31">
                  <c:v>76732.304621634787</c:v>
                </c:pt>
                <c:pt idx="32">
                  <c:v>69971.644534158913</c:v>
                </c:pt>
                <c:pt idx="33">
                  <c:v>79728.530367219006</c:v>
                </c:pt>
                <c:pt idx="34">
                  <c:v>81927.609626932521</c:v>
                </c:pt>
                <c:pt idx="35">
                  <c:v>79754.655689456267</c:v>
                </c:pt>
                <c:pt idx="36">
                  <c:v>73279.566121051263</c:v>
                </c:pt>
                <c:pt idx="37">
                  <c:v>82862.916310778281</c:v>
                </c:pt>
                <c:pt idx="38">
                  <c:v>84895.489913365935</c:v>
                </c:pt>
                <c:pt idx="39">
                  <c:v>83085.705236209993</c:v>
                </c:pt>
                <c:pt idx="40">
                  <c:v>76223.564862550003</c:v>
                </c:pt>
                <c:pt idx="41">
                  <c:v>84848.905851589996</c:v>
                </c:pt>
                <c:pt idx="42">
                  <c:v>86796.947939899997</c:v>
                </c:pt>
                <c:pt idx="43">
                  <c:v>85151.78049491001</c:v>
                </c:pt>
                <c:pt idx="44">
                  <c:v>77629.538573030004</c:v>
                </c:pt>
                <c:pt idx="45">
                  <c:v>87338.967535689997</c:v>
                </c:pt>
                <c:pt idx="46">
                  <c:v>89457.211009710009</c:v>
                </c:pt>
                <c:pt idx="47">
                  <c:v>87958.106180839997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D8-4FB9-BD06-BBB50C4C7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43925615"/>
        <c:axId val="1143923695"/>
      </c:lineChart>
      <c:catAx>
        <c:axId val="1143925615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143923695"/>
        <c:crosses val="autoZero"/>
        <c:auto val="1"/>
        <c:lblAlgn val="ctr"/>
        <c:lblOffset val="100"/>
        <c:noMultiLvlLbl val="0"/>
      </c:catAx>
      <c:valAx>
        <c:axId val="11439236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1439256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customXml" Target="../ink/ink6.xml"/><Relationship Id="rId18" Type="http://schemas.openxmlformats.org/officeDocument/2006/relationships/image" Target="../media/image9.png"/><Relationship Id="rId26" Type="http://schemas.openxmlformats.org/officeDocument/2006/relationships/image" Target="../media/image15.png"/><Relationship Id="rId39" Type="http://schemas.openxmlformats.org/officeDocument/2006/relationships/image" Target="../media/image28.png"/><Relationship Id="rId21" Type="http://schemas.openxmlformats.org/officeDocument/2006/relationships/customXml" Target="../ink/ink10.xml"/><Relationship Id="rId34" Type="http://schemas.openxmlformats.org/officeDocument/2006/relationships/image" Target="../media/image23.png"/><Relationship Id="rId7" Type="http://schemas.openxmlformats.org/officeDocument/2006/relationships/customXml" Target="../ink/ink3.xml"/><Relationship Id="rId12" Type="http://schemas.openxmlformats.org/officeDocument/2006/relationships/image" Target="../media/image6.png"/><Relationship Id="rId17" Type="http://schemas.openxmlformats.org/officeDocument/2006/relationships/customXml" Target="../ink/ink8.xml"/><Relationship Id="rId25" Type="http://schemas.openxmlformats.org/officeDocument/2006/relationships/image" Target="../media/image14.png"/><Relationship Id="rId33" Type="http://schemas.openxmlformats.org/officeDocument/2006/relationships/image" Target="../media/image22.png"/><Relationship Id="rId38" Type="http://schemas.openxmlformats.org/officeDocument/2006/relationships/image" Target="../media/image27.png"/><Relationship Id="rId2" Type="http://schemas.openxmlformats.org/officeDocument/2006/relationships/chart" Target="../charts/chart1.xml"/><Relationship Id="rId16" Type="http://schemas.openxmlformats.org/officeDocument/2006/relationships/image" Target="../media/image8.png"/><Relationship Id="rId20" Type="http://schemas.openxmlformats.org/officeDocument/2006/relationships/image" Target="../media/image10.png"/><Relationship Id="rId29" Type="http://schemas.openxmlformats.org/officeDocument/2006/relationships/image" Target="../media/image18.png"/><Relationship Id="rId1" Type="http://schemas.openxmlformats.org/officeDocument/2006/relationships/image" Target="../media/image1.png"/><Relationship Id="rId6" Type="http://schemas.openxmlformats.org/officeDocument/2006/relationships/image" Target="../media/image3.png"/><Relationship Id="rId11" Type="http://schemas.openxmlformats.org/officeDocument/2006/relationships/customXml" Target="../ink/ink5.xml"/><Relationship Id="rId24" Type="http://schemas.openxmlformats.org/officeDocument/2006/relationships/image" Target="../media/image13.png"/><Relationship Id="rId32" Type="http://schemas.openxmlformats.org/officeDocument/2006/relationships/image" Target="../media/image21.png"/><Relationship Id="rId37" Type="http://schemas.openxmlformats.org/officeDocument/2006/relationships/image" Target="../media/image26.png"/><Relationship Id="rId5" Type="http://schemas.openxmlformats.org/officeDocument/2006/relationships/customXml" Target="../ink/ink2.xml"/><Relationship Id="rId15" Type="http://schemas.openxmlformats.org/officeDocument/2006/relationships/customXml" Target="../ink/ink7.xml"/><Relationship Id="rId23" Type="http://schemas.openxmlformats.org/officeDocument/2006/relationships/image" Target="../media/image12.png"/><Relationship Id="rId28" Type="http://schemas.openxmlformats.org/officeDocument/2006/relationships/image" Target="../media/image17.png"/><Relationship Id="rId36" Type="http://schemas.openxmlformats.org/officeDocument/2006/relationships/image" Target="../media/image25.png"/><Relationship Id="rId10" Type="http://schemas.openxmlformats.org/officeDocument/2006/relationships/image" Target="../media/image5.png"/><Relationship Id="rId19" Type="http://schemas.openxmlformats.org/officeDocument/2006/relationships/customXml" Target="../ink/ink9.xml"/><Relationship Id="rId31" Type="http://schemas.openxmlformats.org/officeDocument/2006/relationships/image" Target="../media/image20.png"/><Relationship Id="rId4" Type="http://schemas.openxmlformats.org/officeDocument/2006/relationships/image" Target="../media/image2.png"/><Relationship Id="rId9" Type="http://schemas.openxmlformats.org/officeDocument/2006/relationships/customXml" Target="../ink/ink4.xml"/><Relationship Id="rId14" Type="http://schemas.openxmlformats.org/officeDocument/2006/relationships/image" Target="../media/image7.png"/><Relationship Id="rId22" Type="http://schemas.openxmlformats.org/officeDocument/2006/relationships/image" Target="../media/image11.png"/><Relationship Id="rId27" Type="http://schemas.openxmlformats.org/officeDocument/2006/relationships/image" Target="../media/image16.png"/><Relationship Id="rId30" Type="http://schemas.openxmlformats.org/officeDocument/2006/relationships/image" Target="../media/image19.png"/><Relationship Id="rId35" Type="http://schemas.openxmlformats.org/officeDocument/2006/relationships/image" Target="../media/image24.png"/><Relationship Id="rId8" Type="http://schemas.openxmlformats.org/officeDocument/2006/relationships/image" Target="../media/image4.png"/><Relationship Id="rId3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497124</xdr:colOff>
      <xdr:row>7</xdr:row>
      <xdr:rowOff>84597</xdr:rowOff>
    </xdr:from>
    <xdr:to>
      <xdr:col>14</xdr:col>
      <xdr:colOff>145879</xdr:colOff>
      <xdr:row>11</xdr:row>
      <xdr:rowOff>72942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3167" y="1418097"/>
          <a:ext cx="3801655" cy="7503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21771</xdr:colOff>
      <xdr:row>32</xdr:row>
      <xdr:rowOff>1</xdr:rowOff>
    </xdr:from>
    <xdr:to>
      <xdr:col>3</xdr:col>
      <xdr:colOff>653143</xdr:colOff>
      <xdr:row>42</xdr:row>
      <xdr:rowOff>43544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FEEC5022-6109-41E1-A96E-A26B306612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390714</xdr:colOff>
      <xdr:row>4</xdr:row>
      <xdr:rowOff>63257</xdr:rowOff>
    </xdr:from>
    <xdr:to>
      <xdr:col>10</xdr:col>
      <xdr:colOff>338124</xdr:colOff>
      <xdr:row>7</xdr:row>
      <xdr:rowOff>85757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22" name="Pismo odręczne 21">
              <a:extLst>
                <a:ext uri="{FF2B5EF4-FFF2-40B4-BE49-F238E27FC236}">
                  <a16:creationId xmlns:a16="http://schemas.microsoft.com/office/drawing/2014/main" id="{45A7C189-5AF6-5F8F-409A-901D5788D1A9}"/>
                </a:ext>
              </a:extLst>
            </xdr14:cNvPr>
            <xdr14:cNvContentPartPr/>
          </xdr14:nvContentPartPr>
          <xdr14:nvPr macro=""/>
          <xdr14:xfrm>
            <a:off x="5772339" y="825257"/>
            <a:ext cx="1126129" cy="594000"/>
          </xdr14:xfrm>
        </xdr:contentPart>
      </mc:Choice>
      <mc:Fallback xmlns="">
        <xdr:pic>
          <xdr:nvPicPr>
            <xdr:cNvPr id="22" name="Pismo odręczne 21">
              <a:extLst>
                <a:ext uri="{FF2B5EF4-FFF2-40B4-BE49-F238E27FC236}">
                  <a16:creationId xmlns:a16="http://schemas.microsoft.com/office/drawing/2014/main" id="{45A7C189-5AF6-5F8F-409A-901D5788D1A9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6025946" y="932246"/>
              <a:ext cx="1142280" cy="60624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11</xdr:col>
      <xdr:colOff>158297</xdr:colOff>
      <xdr:row>3</xdr:row>
      <xdr:rowOff>142586</xdr:rowOff>
    </xdr:from>
    <xdr:to>
      <xdr:col>11</xdr:col>
      <xdr:colOff>476897</xdr:colOff>
      <xdr:row>8</xdr:row>
      <xdr:rowOff>58046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">
          <xdr14:nvContentPartPr>
            <xdr14:cNvPr id="25" name="Pismo odręczne 24">
              <a:extLst>
                <a:ext uri="{FF2B5EF4-FFF2-40B4-BE49-F238E27FC236}">
                  <a16:creationId xmlns:a16="http://schemas.microsoft.com/office/drawing/2014/main" id="{471E224E-C080-930A-AAEA-1BDD6E5C7F09}"/>
                </a:ext>
              </a:extLst>
            </xdr14:cNvPr>
            <xdr14:cNvContentPartPr/>
          </xdr14:nvContentPartPr>
          <xdr14:nvPr macro=""/>
          <xdr14:xfrm>
            <a:off x="7337426" y="714086"/>
            <a:ext cx="318600" cy="867960"/>
          </xdr14:xfrm>
        </xdr:contentPart>
      </mc:Choice>
      <mc:Fallback xmlns="">
        <xdr:pic>
          <xdr:nvPicPr>
            <xdr:cNvPr id="25" name="Pismo odręczne 24">
              <a:extLst>
                <a:ext uri="{FF2B5EF4-FFF2-40B4-BE49-F238E27FC236}">
                  <a16:creationId xmlns:a16="http://schemas.microsoft.com/office/drawing/2014/main" id="{471E224E-C080-930A-AAEA-1BDD6E5C7F09}"/>
                </a:ext>
              </a:extLst>
            </xdr:cNvPr>
            <xdr:cNvPicPr/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7331306" y="707966"/>
              <a:ext cx="330840" cy="8802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12</xdr:col>
      <xdr:colOff>54266</xdr:colOff>
      <xdr:row>4</xdr:row>
      <xdr:rowOff>70526</xdr:rowOff>
    </xdr:from>
    <xdr:to>
      <xdr:col>12</xdr:col>
      <xdr:colOff>386906</xdr:colOff>
      <xdr:row>5</xdr:row>
      <xdr:rowOff>181706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28" name="Pismo odręczne 27">
              <a:extLst>
                <a:ext uri="{FF2B5EF4-FFF2-40B4-BE49-F238E27FC236}">
                  <a16:creationId xmlns:a16="http://schemas.microsoft.com/office/drawing/2014/main" id="{0F91B3CD-E467-C91B-7CCC-E498A66D72BC}"/>
                </a:ext>
              </a:extLst>
            </xdr14:cNvPr>
            <xdr14:cNvContentPartPr/>
          </xdr14:nvContentPartPr>
          <xdr14:nvPr macro=""/>
          <xdr14:xfrm>
            <a:off x="7826666" y="832526"/>
            <a:ext cx="332640" cy="301680"/>
          </xdr14:xfrm>
        </xdr:contentPart>
      </mc:Choice>
      <mc:Fallback xmlns="">
        <xdr:pic>
          <xdr:nvPicPr>
            <xdr:cNvPr id="28" name="Pismo odręczne 27">
              <a:extLst>
                <a:ext uri="{FF2B5EF4-FFF2-40B4-BE49-F238E27FC236}">
                  <a16:creationId xmlns:a16="http://schemas.microsoft.com/office/drawing/2014/main" id="{0F91B3CD-E467-C91B-7CCC-E498A66D72BC}"/>
                </a:ext>
              </a:extLst>
            </xdr:cNvPr>
            <xdr:cNvPicPr/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7820546" y="826406"/>
              <a:ext cx="344880" cy="31392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12</xdr:col>
      <xdr:colOff>560786</xdr:colOff>
      <xdr:row>3</xdr:row>
      <xdr:rowOff>132506</xdr:rowOff>
    </xdr:from>
    <xdr:to>
      <xdr:col>14</xdr:col>
      <xdr:colOff>267763</xdr:colOff>
      <xdr:row>4</xdr:row>
      <xdr:rowOff>185366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">
          <xdr14:nvContentPartPr>
            <xdr14:cNvPr id="38" name="Pismo odręczne 37">
              <a:extLst>
                <a:ext uri="{FF2B5EF4-FFF2-40B4-BE49-F238E27FC236}">
                  <a16:creationId xmlns:a16="http://schemas.microsoft.com/office/drawing/2014/main" id="{DB6E2110-A06C-55E5-5156-C0DE49147E51}"/>
                </a:ext>
              </a:extLst>
            </xdr14:cNvPr>
            <xdr14:cNvContentPartPr/>
          </xdr14:nvContentPartPr>
          <xdr14:nvPr macro=""/>
          <xdr14:xfrm>
            <a:off x="8333186" y="704006"/>
            <a:ext cx="893520" cy="243360"/>
          </xdr14:xfrm>
        </xdr:contentPart>
      </mc:Choice>
      <mc:Fallback xmlns="">
        <xdr:pic>
          <xdr:nvPicPr>
            <xdr:cNvPr id="38" name="Pismo odręczne 37">
              <a:extLst>
                <a:ext uri="{FF2B5EF4-FFF2-40B4-BE49-F238E27FC236}">
                  <a16:creationId xmlns:a16="http://schemas.microsoft.com/office/drawing/2014/main" id="{DB6E2110-A06C-55E5-5156-C0DE49147E51}"/>
                </a:ext>
              </a:extLst>
            </xdr:cNvPr>
            <xdr:cNvPicPr/>
          </xdr:nvPicPr>
          <xdr:blipFill>
            <a:blip xmlns:r="http://schemas.openxmlformats.org/officeDocument/2006/relationships" r:embed="rId10"/>
            <a:stretch>
              <a:fillRect/>
            </a:stretch>
          </xdr:blipFill>
          <xdr:spPr>
            <a:xfrm>
              <a:off x="8327066" y="697886"/>
              <a:ext cx="905760" cy="2556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14</xdr:col>
      <xdr:colOff>439123</xdr:colOff>
      <xdr:row>3</xdr:row>
      <xdr:rowOff>183626</xdr:rowOff>
    </xdr:from>
    <xdr:to>
      <xdr:col>15</xdr:col>
      <xdr:colOff>587092</xdr:colOff>
      <xdr:row>5</xdr:row>
      <xdr:rowOff>131666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">
          <xdr14:nvContentPartPr>
            <xdr14:cNvPr id="44" name="Pismo odręczne 43">
              <a:extLst>
                <a:ext uri="{FF2B5EF4-FFF2-40B4-BE49-F238E27FC236}">
                  <a16:creationId xmlns:a16="http://schemas.microsoft.com/office/drawing/2014/main" id="{01CE45AB-0380-1A46-ACFC-8FA1064D80D7}"/>
                </a:ext>
              </a:extLst>
            </xdr14:cNvPr>
            <xdr14:cNvContentPartPr/>
          </xdr14:nvContentPartPr>
          <xdr14:nvPr macro=""/>
          <xdr14:xfrm>
            <a:off x="9398066" y="755126"/>
            <a:ext cx="741240" cy="329040"/>
          </xdr14:xfrm>
        </xdr:contentPart>
      </mc:Choice>
      <mc:Fallback xmlns="">
        <xdr:pic>
          <xdr:nvPicPr>
            <xdr:cNvPr id="44" name="Pismo odręczne 43">
              <a:extLst>
                <a:ext uri="{FF2B5EF4-FFF2-40B4-BE49-F238E27FC236}">
                  <a16:creationId xmlns:a16="http://schemas.microsoft.com/office/drawing/2014/main" id="{01CE45AB-0380-1A46-ACFC-8FA1064D80D7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9391946" y="749006"/>
              <a:ext cx="753480" cy="34128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12</xdr:col>
      <xdr:colOff>536306</xdr:colOff>
      <xdr:row>5</xdr:row>
      <xdr:rowOff>40586</xdr:rowOff>
    </xdr:from>
    <xdr:to>
      <xdr:col>14</xdr:col>
      <xdr:colOff>138883</xdr:colOff>
      <xdr:row>6</xdr:row>
      <xdr:rowOff>128006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">
          <xdr14:nvContentPartPr>
            <xdr14:cNvPr id="52" name="Pismo odręczne 51">
              <a:extLst>
                <a:ext uri="{FF2B5EF4-FFF2-40B4-BE49-F238E27FC236}">
                  <a16:creationId xmlns:a16="http://schemas.microsoft.com/office/drawing/2014/main" id="{70E89142-5CF8-2F78-F29F-D7C6496F49E5}"/>
                </a:ext>
              </a:extLst>
            </xdr14:cNvPr>
            <xdr14:cNvContentPartPr/>
          </xdr14:nvContentPartPr>
          <xdr14:nvPr macro=""/>
          <xdr14:xfrm>
            <a:off x="8308706" y="993086"/>
            <a:ext cx="789120" cy="277920"/>
          </xdr14:xfrm>
        </xdr:contentPart>
      </mc:Choice>
      <mc:Fallback xmlns="">
        <xdr:pic>
          <xdr:nvPicPr>
            <xdr:cNvPr id="52" name="Pismo odręczne 51">
              <a:extLst>
                <a:ext uri="{FF2B5EF4-FFF2-40B4-BE49-F238E27FC236}">
                  <a16:creationId xmlns:a16="http://schemas.microsoft.com/office/drawing/2014/main" id="{70E89142-5CF8-2F78-F29F-D7C6496F49E5}"/>
                </a:ext>
              </a:extLst>
            </xdr:cNvPr>
            <xdr:cNvPicPr/>
          </xdr:nvPicPr>
          <xdr:blipFill>
            <a:blip xmlns:r="http://schemas.openxmlformats.org/officeDocument/2006/relationships" r:embed="rId14"/>
            <a:stretch>
              <a:fillRect/>
            </a:stretch>
          </xdr:blipFill>
          <xdr:spPr>
            <a:xfrm>
              <a:off x="8302586" y="986966"/>
              <a:ext cx="801360" cy="2901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14</xdr:col>
      <xdr:colOff>316363</xdr:colOff>
      <xdr:row>5</xdr:row>
      <xdr:rowOff>16106</xdr:rowOff>
    </xdr:from>
    <xdr:to>
      <xdr:col>15</xdr:col>
      <xdr:colOff>243292</xdr:colOff>
      <xdr:row>6</xdr:row>
      <xdr:rowOff>12806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">
          <xdr14:nvContentPartPr>
            <xdr14:cNvPr id="57" name="Pismo odręczne 56">
              <a:extLst>
                <a:ext uri="{FF2B5EF4-FFF2-40B4-BE49-F238E27FC236}">
                  <a16:creationId xmlns:a16="http://schemas.microsoft.com/office/drawing/2014/main" id="{765B3C3A-984E-5E20-909E-DEAFD4499D22}"/>
                </a:ext>
              </a:extLst>
            </xdr14:cNvPr>
            <xdr14:cNvContentPartPr/>
          </xdr14:nvContentPartPr>
          <xdr14:nvPr macro=""/>
          <xdr14:xfrm>
            <a:off x="9275306" y="968606"/>
            <a:ext cx="520200" cy="187200"/>
          </xdr14:xfrm>
        </xdr:contentPart>
      </mc:Choice>
      <mc:Fallback xmlns="">
        <xdr:pic>
          <xdr:nvPicPr>
            <xdr:cNvPr id="57" name="Pismo odręczne 56">
              <a:extLst>
                <a:ext uri="{FF2B5EF4-FFF2-40B4-BE49-F238E27FC236}">
                  <a16:creationId xmlns:a16="http://schemas.microsoft.com/office/drawing/2014/main" id="{765B3C3A-984E-5E20-909E-DEAFD4499D22}"/>
                </a:ext>
              </a:extLst>
            </xdr:cNvPr>
            <xdr:cNvPicPr/>
          </xdr:nvPicPr>
          <xdr:blipFill>
            <a:blip xmlns:r="http://schemas.openxmlformats.org/officeDocument/2006/relationships" r:embed="rId16"/>
            <a:stretch>
              <a:fillRect/>
            </a:stretch>
          </xdr:blipFill>
          <xdr:spPr>
            <a:xfrm>
              <a:off x="9269186" y="962486"/>
              <a:ext cx="532440" cy="19944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11</xdr:col>
      <xdr:colOff>565097</xdr:colOff>
      <xdr:row>4</xdr:row>
      <xdr:rowOff>184646</xdr:rowOff>
    </xdr:from>
    <xdr:to>
      <xdr:col>11</xdr:col>
      <xdr:colOff>582377</xdr:colOff>
      <xdr:row>5</xdr:row>
      <xdr:rowOff>59666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">
          <xdr14:nvContentPartPr>
            <xdr14:cNvPr id="59" name="Pismo odręczne 58">
              <a:extLst>
                <a:ext uri="{FF2B5EF4-FFF2-40B4-BE49-F238E27FC236}">
                  <a16:creationId xmlns:a16="http://schemas.microsoft.com/office/drawing/2014/main" id="{641B0D18-389B-3853-EA9F-67617D4C7C57}"/>
                </a:ext>
              </a:extLst>
            </xdr14:cNvPr>
            <xdr14:cNvContentPartPr/>
          </xdr14:nvContentPartPr>
          <xdr14:nvPr macro=""/>
          <xdr14:xfrm>
            <a:off x="7744226" y="946646"/>
            <a:ext cx="17280" cy="65520"/>
          </xdr14:xfrm>
        </xdr:contentPart>
      </mc:Choice>
      <mc:Fallback xmlns="">
        <xdr:pic>
          <xdr:nvPicPr>
            <xdr:cNvPr id="59" name="Pismo odręczne 58">
              <a:extLst>
                <a:ext uri="{FF2B5EF4-FFF2-40B4-BE49-F238E27FC236}">
                  <a16:creationId xmlns:a16="http://schemas.microsoft.com/office/drawing/2014/main" id="{641B0D18-389B-3853-EA9F-67617D4C7C57}"/>
                </a:ext>
              </a:extLst>
            </xdr:cNvPr>
            <xdr:cNvPicPr/>
          </xdr:nvPicPr>
          <xdr:blipFill>
            <a:blip xmlns:r="http://schemas.openxmlformats.org/officeDocument/2006/relationships" r:embed="rId18"/>
            <a:stretch>
              <a:fillRect/>
            </a:stretch>
          </xdr:blipFill>
          <xdr:spPr>
            <a:xfrm>
              <a:off x="7738106" y="940526"/>
              <a:ext cx="29520" cy="777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11</xdr:col>
      <xdr:colOff>452777</xdr:colOff>
      <xdr:row>6</xdr:row>
      <xdr:rowOff>153926</xdr:rowOff>
    </xdr:from>
    <xdr:to>
      <xdr:col>12</xdr:col>
      <xdr:colOff>298706</xdr:colOff>
      <xdr:row>8</xdr:row>
      <xdr:rowOff>87206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">
          <xdr14:nvContentPartPr>
            <xdr14:cNvPr id="63" name="Pismo odręczne 62">
              <a:extLst>
                <a:ext uri="{FF2B5EF4-FFF2-40B4-BE49-F238E27FC236}">
                  <a16:creationId xmlns:a16="http://schemas.microsoft.com/office/drawing/2014/main" id="{A04A2FE3-61B6-38F6-72BC-0B478F6B8A70}"/>
                </a:ext>
              </a:extLst>
            </xdr14:cNvPr>
            <xdr14:cNvContentPartPr/>
          </xdr14:nvContentPartPr>
          <xdr14:nvPr macro=""/>
          <xdr14:xfrm>
            <a:off x="7631906" y="1296926"/>
            <a:ext cx="439200" cy="314280"/>
          </xdr14:xfrm>
        </xdr:contentPart>
      </mc:Choice>
      <mc:Fallback xmlns="">
        <xdr:pic>
          <xdr:nvPicPr>
            <xdr:cNvPr id="63" name="Pismo odręczne 62">
              <a:extLst>
                <a:ext uri="{FF2B5EF4-FFF2-40B4-BE49-F238E27FC236}">
                  <a16:creationId xmlns:a16="http://schemas.microsoft.com/office/drawing/2014/main" id="{A04A2FE3-61B6-38F6-72BC-0B478F6B8A70}"/>
                </a:ext>
              </a:extLst>
            </xdr:cNvPr>
            <xdr:cNvPicPr/>
          </xdr:nvPicPr>
          <xdr:blipFill>
            <a:blip xmlns:r="http://schemas.openxmlformats.org/officeDocument/2006/relationships" r:embed="rId20"/>
            <a:stretch>
              <a:fillRect/>
            </a:stretch>
          </xdr:blipFill>
          <xdr:spPr>
            <a:xfrm>
              <a:off x="7625786" y="1290806"/>
              <a:ext cx="451440" cy="32652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12</xdr:col>
      <xdr:colOff>493466</xdr:colOff>
      <xdr:row>7</xdr:row>
      <xdr:rowOff>35426</xdr:rowOff>
    </xdr:from>
    <xdr:to>
      <xdr:col>14</xdr:col>
      <xdr:colOff>324283</xdr:colOff>
      <xdr:row>8</xdr:row>
      <xdr:rowOff>82166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">
          <xdr14:nvContentPartPr>
            <xdr14:cNvPr id="75" name="Pismo odręczne 74">
              <a:extLst>
                <a:ext uri="{FF2B5EF4-FFF2-40B4-BE49-F238E27FC236}">
                  <a16:creationId xmlns:a16="http://schemas.microsoft.com/office/drawing/2014/main" id="{ABBD5FC4-D6ED-CCF3-A3F1-2CC2B81FC3DD}"/>
                </a:ext>
              </a:extLst>
            </xdr14:cNvPr>
            <xdr14:cNvContentPartPr/>
          </xdr14:nvContentPartPr>
          <xdr14:nvPr macro=""/>
          <xdr14:xfrm>
            <a:off x="8265866" y="1368926"/>
            <a:ext cx="1017360" cy="237240"/>
          </xdr14:xfrm>
        </xdr:contentPart>
      </mc:Choice>
      <mc:Fallback xmlns="">
        <xdr:pic>
          <xdr:nvPicPr>
            <xdr:cNvPr id="75" name="Pismo odręczne 74">
              <a:extLst>
                <a:ext uri="{FF2B5EF4-FFF2-40B4-BE49-F238E27FC236}">
                  <a16:creationId xmlns:a16="http://schemas.microsoft.com/office/drawing/2014/main" id="{ABBD5FC4-D6ED-CCF3-A3F1-2CC2B81FC3DD}"/>
                </a:ext>
              </a:extLst>
            </xdr:cNvPr>
            <xdr:cNvPicPr/>
          </xdr:nvPicPr>
          <xdr:blipFill>
            <a:blip xmlns:r="http://schemas.openxmlformats.org/officeDocument/2006/relationships" r:embed="rId22"/>
            <a:stretch>
              <a:fillRect/>
            </a:stretch>
          </xdr:blipFill>
          <xdr:spPr>
            <a:xfrm>
              <a:off x="8259746" y="1362806"/>
              <a:ext cx="1029600" cy="24948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20</xdr:col>
      <xdr:colOff>593271</xdr:colOff>
      <xdr:row>1</xdr:row>
      <xdr:rowOff>125185</xdr:rowOff>
    </xdr:from>
    <xdr:to>
      <xdr:col>24</xdr:col>
      <xdr:colOff>204107</xdr:colOff>
      <xdr:row>4</xdr:row>
      <xdr:rowOff>1360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CD0D6E0-C285-5542-1595-3A1E42552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75128" y="326571"/>
          <a:ext cx="1994808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24</xdr:col>
      <xdr:colOff>0</xdr:colOff>
      <xdr:row>14</xdr:row>
      <xdr:rowOff>114300</xdr:rowOff>
    </xdr:from>
    <xdr:to>
      <xdr:col>28</xdr:col>
      <xdr:colOff>180975</xdr:colOff>
      <xdr:row>16</xdr:row>
      <xdr:rowOff>36738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C8D83E66-0C9F-C85D-7C45-D3838CFBE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65829" y="2803071"/>
          <a:ext cx="2554060" cy="3252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19</xdr:col>
      <xdr:colOff>0</xdr:colOff>
      <xdr:row>10</xdr:row>
      <xdr:rowOff>0</xdr:rowOff>
    </xdr:from>
    <xdr:to>
      <xdr:col>21</xdr:col>
      <xdr:colOff>180975</xdr:colOff>
      <xdr:row>13</xdr:row>
      <xdr:rowOff>57150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C6FADD04-19B6-B2CA-48D4-2E80735BF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914525"/>
          <a:ext cx="1381125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22</xdr:col>
      <xdr:colOff>76200</xdr:colOff>
      <xdr:row>10</xdr:row>
      <xdr:rowOff>70757</xdr:rowOff>
    </xdr:from>
    <xdr:to>
      <xdr:col>24</xdr:col>
      <xdr:colOff>247650</xdr:colOff>
      <xdr:row>13</xdr:row>
      <xdr:rowOff>108857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DE00E177-EEA9-CF98-5567-F22015C90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55486" y="1986643"/>
          <a:ext cx="1357993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21</xdr:col>
      <xdr:colOff>310243</xdr:colOff>
      <xdr:row>32</xdr:row>
      <xdr:rowOff>130629</xdr:rowOff>
    </xdr:from>
    <xdr:to>
      <xdr:col>24</xdr:col>
      <xdr:colOff>557893</xdr:colOff>
      <xdr:row>35</xdr:row>
      <xdr:rowOff>111579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E283A2A6-ED95-9295-9AB8-F5344494B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90814" y="6324600"/>
          <a:ext cx="2032908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35</xdr:col>
      <xdr:colOff>531395</xdr:colOff>
      <xdr:row>1</xdr:row>
      <xdr:rowOff>180473</xdr:rowOff>
    </xdr:from>
    <xdr:to>
      <xdr:col>39</xdr:col>
      <xdr:colOff>187492</xdr:colOff>
      <xdr:row>4</xdr:row>
      <xdr:rowOff>161423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BBB79B6B-8770-03BE-3A22-CBCE4D8D0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03013" y="380999"/>
          <a:ext cx="2022308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34</xdr:col>
      <xdr:colOff>0</xdr:colOff>
      <xdr:row>10</xdr:row>
      <xdr:rowOff>0</xdr:rowOff>
    </xdr:from>
    <xdr:to>
      <xdr:col>35</xdr:col>
      <xdr:colOff>495300</xdr:colOff>
      <xdr:row>11</xdr:row>
      <xdr:rowOff>114300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BAEF2A2C-CEDD-387D-272B-DF827B31B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45475" y="1914525"/>
          <a:ext cx="108585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34</xdr:col>
      <xdr:colOff>0</xdr:colOff>
      <xdr:row>12</xdr:row>
      <xdr:rowOff>0</xdr:rowOff>
    </xdr:from>
    <xdr:to>
      <xdr:col>38</xdr:col>
      <xdr:colOff>352425</xdr:colOff>
      <xdr:row>13</xdr:row>
      <xdr:rowOff>123825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EB6AF2E4-9193-FF25-5B98-9A9A18F59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45475" y="2295525"/>
          <a:ext cx="2714625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35</xdr:col>
      <xdr:colOff>469446</xdr:colOff>
      <xdr:row>16</xdr:row>
      <xdr:rowOff>183697</xdr:rowOff>
    </xdr:from>
    <xdr:to>
      <xdr:col>40</xdr:col>
      <xdr:colOff>276225</xdr:colOff>
      <xdr:row>18</xdr:row>
      <xdr:rowOff>115661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D1C201E2-7D74-26F7-4726-2937D7028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43596" y="3269797"/>
          <a:ext cx="2759529" cy="3224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30</xdr:col>
      <xdr:colOff>0</xdr:colOff>
      <xdr:row>33</xdr:row>
      <xdr:rowOff>0</xdr:rowOff>
    </xdr:from>
    <xdr:to>
      <xdr:col>33</xdr:col>
      <xdr:colOff>295275</xdr:colOff>
      <xdr:row>34</xdr:row>
      <xdr:rowOff>142875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7F998865-1BCA-C85B-5791-47EBDAB1A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83275" y="6372225"/>
          <a:ext cx="2066925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35</xdr:col>
      <xdr:colOff>0</xdr:colOff>
      <xdr:row>33</xdr:row>
      <xdr:rowOff>0</xdr:rowOff>
    </xdr:from>
    <xdr:to>
      <xdr:col>37</xdr:col>
      <xdr:colOff>38100</xdr:colOff>
      <xdr:row>34</xdr:row>
      <xdr:rowOff>123825</xdr:rowOff>
    </xdr:to>
    <xdr:pic>
      <xdr:nvPicPr>
        <xdr:cNvPr id="14" name="Obraz 13">
          <a:extLst>
            <a:ext uri="{FF2B5EF4-FFF2-40B4-BE49-F238E27FC236}">
              <a16:creationId xmlns:a16="http://schemas.microsoft.com/office/drawing/2014/main" id="{413D5AEA-2B39-A089-D991-AC9701B98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36025" y="6372225"/>
          <a:ext cx="12192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29</xdr:col>
      <xdr:colOff>571501</xdr:colOff>
      <xdr:row>46</xdr:row>
      <xdr:rowOff>41672</xdr:rowOff>
    </xdr:from>
    <xdr:to>
      <xdr:col>32</xdr:col>
      <xdr:colOff>372665</xdr:colOff>
      <xdr:row>47</xdr:row>
      <xdr:rowOff>184547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09956CA6-4AB5-5BCC-A0D4-8DEBF4AF5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43985" y="8935641"/>
          <a:ext cx="1807368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48</xdr:col>
      <xdr:colOff>77391</xdr:colOff>
      <xdr:row>2</xdr:row>
      <xdr:rowOff>35719</xdr:rowOff>
    </xdr:from>
    <xdr:to>
      <xdr:col>51</xdr:col>
      <xdr:colOff>322847</xdr:colOff>
      <xdr:row>5</xdr:row>
      <xdr:rowOff>16669</xdr:rowOff>
    </xdr:to>
    <xdr:pic>
      <xdr:nvPicPr>
        <xdr:cNvPr id="16" name="Obraz 15">
          <a:extLst>
            <a:ext uri="{FF2B5EF4-FFF2-40B4-BE49-F238E27FC236}">
              <a16:creationId xmlns:a16="http://schemas.microsoft.com/office/drawing/2014/main" id="{612D66F7-3A6A-4732-8A8A-06BC00A7C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85829" y="428625"/>
          <a:ext cx="2013534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48</xdr:col>
      <xdr:colOff>78956</xdr:colOff>
      <xdr:row>16</xdr:row>
      <xdr:rowOff>171700</xdr:rowOff>
    </xdr:from>
    <xdr:to>
      <xdr:col>51</xdr:col>
      <xdr:colOff>526631</xdr:colOff>
      <xdr:row>18</xdr:row>
      <xdr:rowOff>102644</xdr:rowOff>
    </xdr:to>
    <xdr:pic>
      <xdr:nvPicPr>
        <xdr:cNvPr id="17" name="Obraz 16">
          <a:extLst>
            <a:ext uri="{FF2B5EF4-FFF2-40B4-BE49-F238E27FC236}">
              <a16:creationId xmlns:a16="http://schemas.microsoft.com/office/drawing/2014/main" id="{2D3B8ACC-A771-2EE9-BC9F-1D4996CEE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98272" y="3259805"/>
          <a:ext cx="2222333" cy="3219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46</xdr:col>
      <xdr:colOff>250658</xdr:colOff>
      <xdr:row>6</xdr:row>
      <xdr:rowOff>65171</xdr:rowOff>
    </xdr:from>
    <xdr:to>
      <xdr:col>48</xdr:col>
      <xdr:colOff>154405</xdr:colOff>
      <xdr:row>9</xdr:row>
      <xdr:rowOff>36596</xdr:rowOff>
    </xdr:to>
    <xdr:pic>
      <xdr:nvPicPr>
        <xdr:cNvPr id="18" name="Obraz 17">
          <a:extLst>
            <a:ext uri="{FF2B5EF4-FFF2-40B4-BE49-F238E27FC236}">
              <a16:creationId xmlns:a16="http://schemas.microsoft.com/office/drawing/2014/main" id="{AAC2AC2B-2E7F-7F68-C004-FCF7ABD39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64974" y="1218197"/>
          <a:ext cx="1086852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48</xdr:col>
      <xdr:colOff>441158</xdr:colOff>
      <xdr:row>6</xdr:row>
      <xdr:rowOff>10027</xdr:rowOff>
    </xdr:from>
    <xdr:to>
      <xdr:col>51</xdr:col>
      <xdr:colOff>97255</xdr:colOff>
      <xdr:row>9</xdr:row>
      <xdr:rowOff>57652</xdr:rowOff>
    </xdr:to>
    <xdr:pic>
      <xdr:nvPicPr>
        <xdr:cNvPr id="19" name="Obraz 18">
          <a:extLst>
            <a:ext uri="{FF2B5EF4-FFF2-40B4-BE49-F238E27FC236}">
              <a16:creationId xmlns:a16="http://schemas.microsoft.com/office/drawing/2014/main" id="{A889C3B5-B0B1-3A70-0948-2A888012D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74197" y="1163053"/>
          <a:ext cx="1430755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47</xdr:col>
      <xdr:colOff>741946</xdr:colOff>
      <xdr:row>19</xdr:row>
      <xdr:rowOff>110288</xdr:rowOff>
    </xdr:from>
    <xdr:to>
      <xdr:col>51</xdr:col>
      <xdr:colOff>312319</xdr:colOff>
      <xdr:row>22</xdr:row>
      <xdr:rowOff>72189</xdr:rowOff>
    </xdr:to>
    <xdr:pic>
      <xdr:nvPicPr>
        <xdr:cNvPr id="20" name="Obraz 19">
          <a:extLst>
            <a:ext uri="{FF2B5EF4-FFF2-40B4-BE49-F238E27FC236}">
              <a16:creationId xmlns:a16="http://schemas.microsoft.com/office/drawing/2014/main" id="{510786F5-9A64-283E-FB03-26FC8793B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73933" y="3789946"/>
          <a:ext cx="2107031" cy="5434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44</xdr:col>
      <xdr:colOff>756987</xdr:colOff>
      <xdr:row>32</xdr:row>
      <xdr:rowOff>0</xdr:rowOff>
    </xdr:from>
    <xdr:to>
      <xdr:col>48</xdr:col>
      <xdr:colOff>301291</xdr:colOff>
      <xdr:row>33</xdr:row>
      <xdr:rowOff>123825</xdr:rowOff>
    </xdr:to>
    <xdr:pic>
      <xdr:nvPicPr>
        <xdr:cNvPr id="21" name="Obraz 20">
          <a:extLst>
            <a:ext uri="{FF2B5EF4-FFF2-40B4-BE49-F238E27FC236}">
              <a16:creationId xmlns:a16="http://schemas.microsoft.com/office/drawing/2014/main" id="{526908C9-9347-C2F2-741C-578C55FF5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78698" y="6186237"/>
          <a:ext cx="2441909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ax="32767" units="cm"/>
          <inkml:channel name="Y" type="integer" max="32767" units="cm"/>
          <inkml:channel name="F" type="integer" max="4095" units="dev"/>
          <inkml:channel name="T" type="integer" max="2.14748E9" units="dev"/>
        </inkml:traceFormat>
        <inkml:channelProperties>
          <inkml:channelProperty channel="X" name="resolution" value="1516.99072" units="1/cm"/>
          <inkml:channelProperty channel="Y" name="resolution" value="2427.1853" units="1/cm"/>
          <inkml:channelProperty channel="F" name="resolution" value="3.03333E-6" units="1/dev"/>
          <inkml:channelProperty channel="T" name="resolution" value="1" units="1/dev"/>
        </inkml:channelProperties>
      </inkml:inkSource>
      <inkml:timestamp xml:id="ts0" timeString="2025-12-12T18:21:08.515"/>
    </inkml:context>
    <inkml:brush xml:id="br0">
      <inkml:brushProperty name="width" value="0.035" units="cm"/>
      <inkml:brushProperty name="height" value="0.035" units="cm"/>
      <inkml:brushProperty name="color" value="#00A0D7"/>
    </inkml:brush>
  </inkml:definitions>
  <inkml:trace contextRef="#ctx0" brushRef="#br0">126 319 849 0,'0'-9'229'0,"0"3"-8"0,0-7 4 0,-2 2-2 15,0 1-35 1,1 5-13-16,-1 3-31 16,0 0 8-1,1 2-31-15,-2 4-17 16,-1 2-44-16,-7 10-46 0,-7 14-14 16,0 10 0-16,-5 14 0 15,-4 42 2-15,15 7 4 16,29-2-5-16,-6-72-1 0,2 0-2 15,5-6-8 1,16 24-2-16,5-11 0 0,7-9-26 16,2-10-19-1,4-11 0-15,-2-11 6 16,-3-12 17-16,-5-11 4 0,-7-12 12 16,-3-10 7-16,-4-7 2 15,13-39 8 1,-13-6-10-16,-20-11 10 0,-13 33 1 0,-5-1 1 15,-6 1 7 1,-10 7-7-16,17 45 8 16,-5 7 3-16,3 7 16 15,-14-13 25-15,1 14-20 16,-4 13-33-16,-1 12-2 0,-4 11-82 16,1 12-117-1,3 10-266-15,-7 87-289 16</inkml:trace>
  <inkml:trace contextRef="#ctx0" brushRef="#br0" timeOffset="450">306 614 1237 0,'-1'0'455'0,"0"0"-212"16,1 1-22-1,0 1-35-15,4 6-90 16,8 9-12-16,8 11 39 0,6 11-47 15,3 6-35-15,-1 1-29 16,1 1-12-16,-6-5-35 16,3-7-126-1,0-3-154-15,29 29-416 16</inkml:trace>
  <inkml:trace contextRef="#ctx0" brushRef="#br0" timeOffset="2365">792 1204 479 0,'0'1'550'16,"1"-1"-385"-16,-1 0-26 0,0 0 43 0,1-1-25 16,-1-2-46-1,3 0-48 1,2-6 6-16,5-3-3 0,1-8-6 0,2-5-22 16,3-6-22-1,-1-2 2-15,0-4-4 0,-1-3-4 16,-1-6 1-1,0-2-4-15,-3-5-1 16,-1 3-5-16,-2 5 5 0,-1 10 21 16,-3 15 29-1,-2 9 5-15,-2 5 11 16,1 6-3-16,0 1-7 0,0 0-10 0,0 4-1 16,-3 4-9-1,-2 7-24-15,-2 10-16 16,-1 14 11-16,-1 7 4 0,-2 9-4 15,3 1 1 1,3-1-8-16,2-5-6 0,4-2 0 16,3-8-1-1,3-7-18-15,2-9-50 16,2-2-66-16,2-9-72 16,2-2-89-16,1-4-211 15,22-12-214-15</inkml:trace>
  <inkml:trace contextRef="#ctx0" brushRef="#br0" timeOffset="2620">794 989 1248 0,'0'-3'316'0,"1"1"-200"16,1-2 10-1,2 0-20-15,5-2-65 16,6-1-31-16,9-1-10 0,9 4-4 16,6 1-61-16,3 3-140 15,-3 6-166-15,36 24-464 16</inkml:trace>
  <inkml:trace contextRef="#ctx0" brushRef="#br0" timeOffset="3031">1236 1248 709 0,'0'0'495'15,"2"-1"-385"-15,1 1-5 0,5-4-8 16,2-3-46 0,6-9-25-16,6-6-13 0,3-10-7 15,-1-1 3-15,1-4-3 16,-4-1-4-16,-6 4 4 0,-6 5 1 15,-3 6 44 1,-2 7 32-16,-7 4 35 0,2 8 71 16,-3 4 5-16,-1 3-44 15,-2 5-65-15,-5 5-44 16,-3 6-14-16,3 8-12 16,1 6-9-16,4 3-6 15,7-1-10-15,7-4-38 16,3-6-78-16,4-4-101 15,4-8-97-15,2-8-192 16,39-27-288-16</inkml:trace>
  <inkml:trace contextRef="#ctx0" brushRef="#br0" timeOffset="3205">1403 691 1580 0,'-3'0'475'0,"2"2"-276"0,-1 1-115 16,0 3-84-1,2 4-42-15,5 9-219 16,25 59-353-16</inkml:trace>
  <inkml:trace contextRef="#ctx0" brushRef="#br0" timeOffset="3632">1539 1279 288 0,'-1'0'1195'15,"1"0"-859"-15,0 1-117 16,0 1-34-16,2 4-35 0,6 9-65 0,3 4-38 31,5 4-26-31,7 5-16 16,3 2-5-16,3-5-30 0,2-2-70 0,-4-2-55 16,-3-4-68-1,-3 2-92-15,-5-2-135 0,2 19-186 16</inkml:trace>
  <inkml:trace contextRef="#ctx0" brushRef="#br0" timeOffset="4233">1540 1474 628 0,'0'0'206'16,"0"0"-55"-16,-1 0-35 15,1-1-46-15,0 0-20 0,0-3-28 0,0-1 28 16,1-5 46-16,-1-4 0 31,0-6 9-31,-1-3 4 16,-2-5-1-16,2 2-19 0,-3-3-8 16,1 4-18-16,3 5-12 15,2 6-18-15,-2 4-8 16,1 8 1-16,3 0-10 15,0 0-8-15,3-1-7 16,5-4 5-16,4 3 0 16,3 0-5-1,2 1 1-15,2 3-1 0,1 2-1 16,1 4-41-16,-4 5-132 16,0 4-200-16,15 39-368 0</inkml:trace>
  <inkml:trace contextRef="#ctx0" brushRef="#br0" timeOffset="4718">1943 1419 507 0,'-1'0'1096'0,"2"4"-778"16,-1 7-149-16,3 8-46 15,0 4-27-15,-2 6-37 16,0 1-38-16,2-4-14 15,0-5-6 1,1-5-1-16,0-5-11 16,3-4-26-16,-1-6-41 15,1-7-17-15,4-4 22 16,4-8 17-16,-2-7 10 0,0 0 8 0,0 6 29 16,-5 6 9-1,-5 5 0-15,-1 6 48 0,-2 3 54 16,0 3-21-16,2 4-24 15,0 4-26-15,-1 5-13 16,-1 2-9-16,0 3-9 16,-1-4-39-1,1-1-73-15,0-4-101 16,3-4-248-16,13-7-204 0</inkml:trace>
  <inkml:trace contextRef="#ctx0" brushRef="#br0" timeOffset="4976">2145 1491 1066 0,'0'6'457'0,"0"2"-249"15,1 11-77-15,-1 4-13 16,0 1-49-16,2-1-31 16,-2-4-10-16,1-4 11 15,2-9-19-15,-1-2-20 0,1-2-20 16,1-8-11-16,4-4 21 0,3-8 10 15,5-5 12 1,-3 0-3 0,2 3 14-16,-4 6 2 0,-1 4-14 0,0 6-11 15,4 0-22-15,1 2-125 16,-1 5-218-16,19 16-485 16</inkml:trace>
  <inkml:trace contextRef="#ctx0" brushRef="#br0" timeOffset="5875">2562 1166 1073 0,'-2'0'532'0,"2"0"-208"16,-1 3-38-16,-3 5-56 16,-3 8-119-16,0 10-33 0,-3 11-20 0,0 10-8 15,5 4-2-15,4 3-23 16,3-4-13-1,5-5-12-15,3-7 0 16,7-7-8-16,-1-8-17 16,-3-9-41-1,3-7-6-15,-1-9-15 0,0-7-8 16,0-10 14-16,-2-7-13 16,1-3 14-16,-3 2 22 15,-5 8 29-15,-2 6 22 0,-3 7 7 0,1 4 25 16,-2 4 55-1,-2 2 13-15,2 7-12 16,-2 5-39 0,1 8-15-16,-2 4 4 0,3-2-10 15,1 0-15-15,2-5-6 16,1-7-1-16,1-5-31 16,1-5-58-16,2-6-55 15,1-8 25-15,5-5 22 16,-1-6-2-16,-1 0 32 15,-1 4 38 1,-3 3 23-16,-4 6 7 0,0 4 11 16,-2 4 61-1,-2 3 50-15,0 2-29 0,1 5-12 16,0 3-5-16,0 5-20 0,1-3-16 16,-1 0-22-1,2-3-17-15,1-3-1 0,2-1-12 16,1-5-31-16,0-2-40 15,1-3 4-15,1-5 11 16,4-2 2-16,-4 0 18 16,-1-4 3-1,1 3 0-15,-4 2 23 16,1 4 2-16,-4 1 1 0,0 3 5 16,-2 2 14-16,0 1 15 0,2 2 21 15,-1 0 5-15,2 1-14 16,1-2-27-16,1-2-5 15,4-2-28-15,1-3-22 16,1-4 10-16,2-3 12 16,-1 1 1-1,-3-3 20-15,3 5 12 16,-4-2-6-16,0 4-27 0,-3 1-66 16,-2 3-41-16,0 1-67 15,-1 3-163-15,0 13-259 16</inkml:trace>
  <inkml:trace contextRef="#ctx0" brushRef="#br0" timeOffset="6050">3082 1622 751 0,'-2'2'1041'15,"1"-1"-526"-15,-1 0-254 16,1 1-42-16,-1 0-84 0,-1-1-104 15,1 1-31 1,2-1-151-16,-2-2-205 16,-9-7-904-16</inkml:trace>
  <inkml:trace contextRef="#ctx0" brushRef="#br0" timeOffset="7091">2830 668 1242 0,'0'-1'531'0,"0"1"-387"15,0 0-48 1,2 0-14-16,2 1-43 16,6-1-25-16,5 0-5 15,9-1-9-15,4 0-20 0,1-1-104 16,0-3-127-16,43-9-263 0</inkml:trace>
  <inkml:trace contextRef="#ctx0" brushRef="#br0" timeOffset="7275">2843 516 752 0,'0'0'1024'0,"0"0"-766"0,-2 2-160 16,4-2-62-16,6 2-35 0,9-1 7 15,13-1-8-15,13-3-8 16,10-3-157-16,91-24-404 15</inkml:trace>
</inkml:ink>
</file>

<file path=xl/ink/ink10.xml><?xml version="1.0" encoding="utf-8"?>
<inkml:ink xmlns:inkml="http://www.w3.org/2003/InkML">
  <inkml:definitions>
    <inkml:context xml:id="ctx0">
      <inkml:inkSource xml:id="inkSrc0">
        <inkml:traceFormat>
          <inkml:channel name="X" type="integer" max="32767" units="cm"/>
          <inkml:channel name="Y" type="integer" max="32767" units="cm"/>
          <inkml:channel name="F" type="integer" max="4095" units="dev"/>
          <inkml:channel name="T" type="integer" max="2.14748E9" units="dev"/>
        </inkml:traceFormat>
        <inkml:channelProperties>
          <inkml:channelProperty channel="X" name="resolution" value="1516.99072" units="1/cm"/>
          <inkml:channelProperty channel="Y" name="resolution" value="2427.1853" units="1/cm"/>
          <inkml:channelProperty channel="F" name="resolution" value="3.03333E-6" units="1/dev"/>
          <inkml:channelProperty channel="T" name="resolution" value="1" units="1/dev"/>
        </inkml:channelProperties>
      </inkml:inkSource>
      <inkml:timestamp xml:id="ts0" timeString="2025-12-12T18:21:36.865"/>
    </inkml:context>
    <inkml:brush xml:id="br0">
      <inkml:brushProperty name="width" value="0.035" units="cm"/>
      <inkml:brushProperty name="height" value="0.035" units="cm"/>
      <inkml:brushProperty name="color" value="#00A0D7"/>
    </inkml:brush>
  </inkml:definitions>
  <inkml:trace contextRef="#ctx0" brushRef="#br0">2 121 915 0,'2'1'496'16,"-4"1"-277"-16,2 7-32 0,0 11-35 16,-1 15-65-1,2 13-35-15,1 11-29 16,-1 41-13-16,-2 7 7 0,-1-75-2 16,1-8 15-16,0 23 18 15,1-15 30-15,1-15-51 0,2-13-27 16,4-11-45-16,1-13 25 15,5-14 20 1,4-12 0-16,4-44-15 16,-11-12 2-1,-13-2 5-15,3 80 7 0,0 7 1 16,0 7 0-16,0-9 8 0,0 11 44 16,1 12 14-1,1 4-46-15,4 8-19 16,2 9 14-16,1 3 0 0,5 0-9 15,1-5-6-15,1-4-7 16,2-8-2-16,3-6-15 16,1-5-12-1,0-9-10-15,1-8 11 16,3-8 2-16,-1-1 3 0,-2 1 8 0,-3 2 7 16,-4 9 6-1,-8 7 3-15,-3 5 0 16,-3 3 6-16,-1 4 0 0,1 2 39 15,1 7 18 1,2 0-6-16,0 4-18 16,-2 0-3-16,2-3-11 15,-2-5-19-15,4-1-7 16,1-7-10-16,0-2-28 0,6-5-16 16,6-8 17-1,3-1 20-15,0-1 12 0,0 4 0 16,-4 2 3-16,-3 3 3 0,-4 6 5 15,-3 2 1 1,-2 6 20-16,-2 1 25 16,-2 4-11-1,-2 1-7-15,-1 2-10 16,-1-1-17-16,1-1-47 0,3-5-153 0,1-4-416 16,21-16-465-1</inkml:trace>
  <inkml:trace contextRef="#ctx0" brushRef="#br0" timeOffset="349">749 247 1302 0,'-1'1'497'0,"1"2"-326"16,0 1-84-16,1 3-36 15,2 1-32-15,4 1-19 16,4 1-7-16,2-6-4 0,3 1-7 15,1-3-3 1,-3-4-4-16,-2-1 5 16,-1-3 1-16,-4-3 4 15,-3-1 15-15,0-1 1 16,-6 0 10-16,0 0 31 0,-5 1 13 16,-2 1 20-1,-5 2 11-15,1 3 19 16,-3 5-20-16,1 6-32 0,-4 8-35 0,3 6-11 15,2 1-7 1,3 3-7-16,6-2-30 16,8 0-106-1,7-5-113-15,7-2-261 16,42 1-386-16</inkml:trace>
  <inkml:trace contextRef="#ctx0" brushRef="#br0" timeOffset="799">1156 242 1136 0,'-4'1'563'15,"-1"0"-216"1,-7 6-115-16,-2 1-43 16,-1 6-67-1,-1 6-34-15,1 1-5 16,0 5-26-16,7-1-27 0,4-3-30 0,4-2-12 16,8-4-26-1,6-2-67-15,3-2-64 16,7-4-77-16,4-7-98 0,0-5-230 15,49-17-107 1</inkml:trace>
  <inkml:trace contextRef="#ctx0" brushRef="#br0" timeOffset="949">1241 364 1213 0,'0'1'379'16,"0"-1"-151"-16,0 2-145 0,2 1-83 15,3-1-14 1,1 2-164-16,20-4-309 16</inkml:trace>
  <inkml:trace contextRef="#ctx0" brushRef="#br0" timeOffset="2841">1659 95 1155 0,'-2'0'458'0,"2"4"-236"0,-2 1-103 15,2 4-76 1,-1 11-28-16,1 9-13 16,-2 4-2-1,2 2-17-15,0-3 10 0,2-6-28 16,1-7 34-16,2-7-11 0,-2-6-3 16,3-6-36-1,1-6-38-15,5-5 58 16,2-4 17-16,4-4-5 0,0 3-13 0,-2 4 17 15,-4 2 5 1,-2 5-13-16,0 4-16 16,-2 2 11-1,1 3 21-15,2-2 7 0,2 3 14 16,1-3-13-16,-1 0-1 0,4-5 0 16,-1-4-7-1,2-2-10-15,-3-3-8 16,-4 0 1-16,-3 1 7 0,-5 4 17 15,-3 3 70-15,-2 3 80 16,-1 2-25-16,-2 2-14 16,-3 1-35-1,-1 6-46-15,-2 4-10 16,-4 6-11-16,5 3 22 0,0 1 5 16,5 1-13-1,6-4-23-15,3-5-1 0,7-1-11 16,4-6-6-1,5-5-22-15,4-6 1 16,0-6-6-16,4-7-6 0,1-9 10 16,-4-3-25-16,-8 0 5 15,-4-2 20-15,-8 4 20 16,-9 1 21-16,-3 5 10 0,-3 4 24 16,0 8 31-1,-1 4 40-15,2 5-20 0,0 5-59 16,2 8-26-16,-2 6 1 0,3 5 13 15,5 1-14 1,5-2 0-16,8-4-13 16,4-5-23-1,6-8-10-15,2-3-14 16,4-8 6-16,3-4 1 0,0-5-16 0,-2-4 39 16,-3 0 14-1,-3 0 1-15,-5 1 0 16,-4 6 9-16,-6 0 4 0,-3 4 1 15,-2 4-1-15,-2 0-6 16,0 2 8 0,1 2 10-16,1 0 20 15,0 4 48-15,0 3-18 16,1 3 5-16,1 2-14 0,-2 2-17 16,-1 2-2-1,2-1-10-15,1 0-11 0,2-2-11 16,-1-7 0-16,3-3-10 0,2-4-13 15,2-8-35 1,2-7 16-16,5-4 10 0,2-7-34 31,0-3 6-31,-3 4 26 16,-1 4 22-16,-5 7 11 0,-6 3 0 0,-4 7 1 16,2 2 24-1,-4 3 8-15,1 5 20 16,1 6 26-16,1 4-31 15,0 5-13-15,-1 3-14 16,-1-6-20-16,4-4-30 0,1-4-136 16,3-8-286-1,24-31-199-15</inkml:trace>
  <inkml:trace contextRef="#ctx0" brushRef="#br0" timeOffset="3325">2497 0 969 0,'-4'10'285'0,"1"5"-199"0,-2 12-47 16,6 5-32-1,7 1-7-15,7-3-81 16,6-3-102-16,5-4-106 0,1-6 25 0,0-4 12 16,23 4 25-1,-38-18 227 1,-7-3 3-16,-4 3 237 0,1 1 30 0,1-1-5 15,-1 1-7 1,-2 1-51-16,1 3-82 16,1 0-16-1,1 1 13-15,2 6-43 0,3-1-28 16,-3 2-21-16,3-3-15 0,0 3-9 16,5-5-4-1,0 0-1-15,-1-1 8 16,2-4-8-16,-2-4-1 0,-1-3 1 15,0-1-1-15,-1-3 10 16,-3 0 7-16,-6-2-1 16,-1 2 19-1,-6-1 23-15,-1 2 46 16,-4 1 31-16,-2 4 10 0,3 3-1 0,-5 3-18 16,-1 9-52-1,-3 7-46-15,2 7-8 16,-1 3-15-16,10 1-5 15,7-2-13-15,7-5-85 16,11-3-88-16,5-4-169 16,53 5-394-16</inkml:trace>
  <inkml:trace contextRef="#ctx0" brushRef="#br0" timeOffset="4315">803 413 318 0,'-2'0'588'0,"2"0"-344"31,0 0-32-31,0 0-47 16,0 1-56-16,2 0-43 0,3 5-19 0,4 2 40 16,3 1-24-1,6 2-36-15,3 0-14 16,3-4-7-16,2-6-6 15,2-2-81-15,-2-6-178 16,36-27-317-16</inkml:trace>
  <inkml:trace contextRef="#ctx0" brushRef="#br0" timeOffset="7275">757 344 106 0,'0'0'482'0,"0"0"-266"0,0 0-27 16,0-3-42 0,-1 3-36-16,2 3-23 15,-1-3-14-15,0 0-16 16,0 0 1-16,0 0-10 0,0 1-2 0,0 1 10 15,0-1 1 1,2-1 4 0,-2 3-2-16,3-1-6 15,1 4 12-15,4 2-20 0,0 1-22 0,3 2-13 16,1 0-11-16,4 1-5 16,-2-2-84-1,4 0-191-15,24 6-329 16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ax="32767" units="cm"/>
          <inkml:channel name="Y" type="integer" max="32767" units="cm"/>
          <inkml:channel name="F" type="integer" max="4095" units="dev"/>
          <inkml:channel name="T" type="integer" max="2.14748E9" units="dev"/>
        </inkml:traceFormat>
        <inkml:channelProperties>
          <inkml:channelProperty channel="X" name="resolution" value="1516.99072" units="1/cm"/>
          <inkml:channelProperty channel="Y" name="resolution" value="2427.1853" units="1/cm"/>
          <inkml:channelProperty channel="F" name="resolution" value="3.03333E-6" units="1/dev"/>
          <inkml:channelProperty channel="T" name="resolution" value="1" units="1/dev"/>
        </inkml:channelProperties>
      </inkml:inkSource>
      <inkml:timestamp xml:id="ts0" timeString="2025-12-12T18:21:17.091"/>
    </inkml:context>
    <inkml:brush xml:id="br0">
      <inkml:brushProperty name="width" value="0.035" units="cm"/>
      <inkml:brushProperty name="height" value="0.035" units="cm"/>
      <inkml:brushProperty name="color" value="#00A0D7"/>
    </inkml:brush>
  </inkml:definitions>
  <inkml:trace contextRef="#ctx0" brushRef="#br0">289 368 453 0,'-4'-1'221'0,"-1"0"-11"15,-5-2-42-15,1 0-53 16,0-1 26-16,1-1-40 0,2-4-40 16,-4-2 11-1,2-3-4-15,-1-1-22 0,-2-4 7 16,-1-3-10-16,2-2 2 15,-2-4-16-15,1-5-19 16,1 1 1-16,2-2-4 16,0 1 2-1,3 7 5-15,-1 3-13 16,5 8 0-16,0 7 0 0,2 4 0 16,-1 3-1-1,0 2 0-15,1 3-28 16,3 11 23-16,3 9 5 0,1 19 48 0,4 47-4 15,-9 36 26 1,-13 19 4-16,1-58-22 0,-10-7 1 16,5-4-5-1,-8-6-6-15,5-5-3 0,5-37 1 16,3-3-17-16,2-3-10 16,-9 17-11-16,7-9-2 15,3-13 0 1,4-10-50-16,4-6-83 0,4-2-47 0,2-2 48 15,3 0 42 1,1 2 30-16,1 3 15 16,2 11 3-16,4 13 36 0,-2 17 6 15,9 51 39-15,-6 36 27 16,-6 42 25-16,-12-45-17 16,-1 9-13-1,-3 1-13-15,-1-2 2 16,0-13 7-16,6-18 7 0,15-28-17 15,-2-49-37 1,1-7-10-16,7-3-43 16,23 11-55-16,13-14-92 15,38-19-169-15,30-47-901 16</inkml:trace>
  <inkml:trace contextRef="#ctx0" brushRef="#br0" timeOffset="1461">584 661 1041 0,'0'0'195'0,"0"-1"-7"15,0 1-64 1,0-1 2-16,0-3-82 16,3-3-37-16,4-5 43 15,4-10-16-15,5-10-1 16,7-9-16-16,2-7-5 0,-1-5 4 16,-1-3 7-1,-5 0-7-15,-4-5 17 16,-3 1-9-16,-3 3-10 0,2 11-7 0,-3 9 10 15,-4 15 17 1,-1 12 26 0,-2 6 9-16,0 5-6 0,1 4-41 0,2 10-21 15,1 10 22 1,2 17 10-16,7 49 3 0,-5 22 3 16,-1 9-15-1,-5-52-13-15,-1-42-10 16,2-1-1-16,-1-3-48 0,3 24-97 15,5-10-139 1,20 18-316-16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ax="32767" units="cm"/>
          <inkml:channel name="Y" type="integer" max="32767" units="cm"/>
          <inkml:channel name="F" type="integer" max="4095" units="dev"/>
          <inkml:channel name="T" type="integer" max="2.14748E9" units="dev"/>
        </inkml:traceFormat>
        <inkml:channelProperties>
          <inkml:channelProperty channel="X" name="resolution" value="1516.99072" units="1/cm"/>
          <inkml:channelProperty channel="Y" name="resolution" value="2427.1853" units="1/cm"/>
          <inkml:channelProperty channel="F" name="resolution" value="3.03333E-6" units="1/dev"/>
          <inkml:channelProperty channel="T" name="resolution" value="1" units="1/dev"/>
        </inkml:channelProperties>
      </inkml:inkSource>
      <inkml:timestamp xml:id="ts0" timeString="2025-12-12T18:21:19.737"/>
    </inkml:context>
    <inkml:brush xml:id="br0">
      <inkml:brushProperty name="width" value="0.035" units="cm"/>
      <inkml:brushProperty name="height" value="0.035" units="cm"/>
      <inkml:brushProperty name="color" value="#00A0D7"/>
    </inkml:brush>
  </inkml:definitions>
  <inkml:trace contextRef="#ctx0" brushRef="#br0">79 240 583 0,'-4'1'787'0,"1"2"-539"16,-7 3-64-16,3 3-71 0,-1 4-53 15,0 1-30-15,5-1-15 16,3-3-15-16,4-2-18 16,7-6-6-16,1-2 6 15,6-6 17-15,2-4 1 16,1-7 1-16,-1-4 6 15,-5 0 1-15,-4 1 1 16,-5 0 3-16,-7 2 27 16,-7-1 19-1,-6 3-23-15,-5 1-17 16,-2 8 7-16,-3 6-10 0,-1 5-15 0,2 7-9 16,2 3-13-1,8 2-16-15,8 0-43 16,5-2-40-16,9-1 8 0,5 3 13 15,4-3 16-15,4-1 36 16,2 2 30-16,-2-2 9 16,-5 1 3-1,-3 2 6-15,-5 1 31 16,-4 5 50-16,-3 4 2 0,-7 3 5 16,0 6-25-1,-4 6-15-15,-1 3-30 16,0 2-7-16,-1 3-10 0,-1-5 0 0,3-7 7 15,3-10 23 1,2-13 8-16,2-8-39 0,4-7-3 16,1-8-46-1,2-9 40-15,5-11 9 0,0-17 6 16,4-5-6-16,-4-5-7 16,3 3 6-1,-2 7-1-15,-1 12 2 16,-3 12-1-16,-2 7 1 0,2 8 0 0,-2 1 0 15,2 0 0 1,2 2-6-16,6-1 4 16,0 1 2-16,6-3 0 0,0 0-1 15,2-2-6-15,-2-1-11 16,-1 1-8-16,-4 2 1 16,-1 2 5-1,-7 1 5-15,-2 4 5 16,-6 2 2-16,0 2-1 0,0 1 9 15,2 3 24 1,-1 3 27-16,-1 2-6 16,2 1-6-16,-1-1-6 15,1 0-21-15,6-3-12 16,-1 0-6-16,1-4-9 0,3-2-4 0,4-4-1 16,1-4 8-1,5-4 5 1,-1-4-7-16,-2-4 8 0,-4-1 5 0,-6 1 1 15,-3 1 1 1,-8 1 0-16,-3-1 0 16,-8 0-1-16,-3 5-18 15,-4 1-31-15,-5 4-23 16,1 5-54-16,6 2-81 0,1-1-92 16,3-9-546-1</inkml:trace>
  <inkml:trace contextRef="#ctx0" brushRef="#br0" timeOffset="500">532 0 1034 0,'-5'15'327'16,"0"7"-154"-16,-5 14-26 15,-1 6 1-15,4-2-55 16,4-4-40-16,3-9-42 0,6-5-11 15,6-7-19-15,4-6-40 16,7-5-44 0,1-9-8-16,6-6 0 0,-1-8-23 0,0-1 31 15,-6 0 43 1,-5 5 50-16,-4 7 10 16,-6 5 0-16,-6 3 9 15,1 3 61-15,0 5 71 16,-2 4-36-16,-1 4-19 15,-2 3-19-15,-1 2-22 16,0 0-6-16,-1-2-9 16,7-1-21-16,-1-3-9 15,6-2-6-15,3-4-12 16,8-2-32-16,4-6-35 0,5-5 1 16,2-9-14-1,-3-4-16-15,-4-2 21 16,-7 3 48-16,-8 5 45 0,-3 6 3 15,-5 6 149-15,-1 6 49 16,-2 6-92-16,1 13-47 16,-5 13-19-1,-1 12 7-15,-8 43-17 16,-2 8-15-16,11-68-18 0,3-5-6 16,-4 30-110-1,-2 59-360-15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ax="32767" units="cm"/>
          <inkml:channel name="Y" type="integer" max="32767" units="cm"/>
          <inkml:channel name="F" type="integer" max="4095" units="dev"/>
          <inkml:channel name="T" type="integer" max="2.14748E9" units="dev"/>
        </inkml:traceFormat>
        <inkml:channelProperties>
          <inkml:channelProperty channel="X" name="resolution" value="1516.99072" units="1/cm"/>
          <inkml:channelProperty channel="Y" name="resolution" value="2427.1853" units="1/cm"/>
          <inkml:channelProperty channel="F" name="resolution" value="3.03333E-6" units="1/dev"/>
          <inkml:channelProperty channel="T" name="resolution" value="1" units="1/dev"/>
        </inkml:channelProperties>
      </inkml:inkSource>
      <inkml:timestamp xml:id="ts0" timeString="2025-12-12T18:21:21.165"/>
    </inkml:context>
    <inkml:brush xml:id="br0">
      <inkml:brushProperty name="width" value="0.035" units="cm"/>
      <inkml:brushProperty name="height" value="0.035" units="cm"/>
      <inkml:brushProperty name="color" value="#00A0D7"/>
    </inkml:brush>
  </inkml:definitions>
  <inkml:trace contextRef="#ctx0" brushRef="#br0">69 473 908 0,'3'-17'158'0,"4"-6"-20"15,7-19-53 1,2-7 2-16,4-3-22 0,-1 1-19 16,-2-2-16-1,-5 5 8-15,-3 4 19 16,-6 6 27-16,-4 11 31 0,-3 10 29 15,0 7 32 1,0 8-14-16,-1 4-23 16,-3 7-59-16,-2 5-46 15,-6 14-14-15,0 14-1 16,-9 47 1-16,7 26-5 0,4-2-5 16,12-41-8-1,3-44-2-15,0-1-22 16,4-5-70-16,1 22-92 0,6-13-97 15,2-10-230-15,19-3-112 16</inkml:trace>
  <inkml:trace contextRef="#ctx0" brushRef="#br0" timeOffset="215">0 394 1102 0,'1'1'254'16,"6"2"-188"-1,2 2 42-15,10 2 52 0,8 4-74 16,6 1-62-16,8-1-24 16,2-1-78-16,4 0-201 15,69 2-383-15</inkml:trace>
  <inkml:trace contextRef="#ctx0" brushRef="#br0" timeOffset="372">442 501 1125 0,'0'0'278'15,"1"2"-197"-15,4-1-71 0,6 0 4 16,11 2-13-16,4-3-1 0,8-3-130 15,59-20-187 1</inkml:trace>
  <inkml:trace contextRef="#ctx0" brushRef="#br0" timeOffset="615">878 126 1269 0,'-4'0'465'16,"1"4"-181"-16,-2-1-46 16,2 6-68-1,-5 7-83-15,0 11-44 16,-2 12-22-16,0 11-7 0,4 1-14 16,-1 5-6-1,4 0-87-15,1-7-59 0,2-2-104 16,2-6-215-16,9 29-35 0</inkml:trace>
  <inkml:trace contextRef="#ctx0" brushRef="#br0" timeOffset="1125">725 405 1132 0,'-2'2'459'0,"2"-2"-264"16,0 5-107-16,6 5-43 0,5 6-15 15,5 2-12 1,8-1-13-16,5-1-5 16,2-8-35-16,3-6-28 0,2-6-34 15,4-4-2-15,-3-3 27 16,-7-4-11-16,-5-2 22 16,-11 1 25-1,-5 7 36-15,-8 5 34 16,-2 4 167-16,-3 2-34 0,-4 3-73 15,-3 5-10 1,-1 7-34-16,-3 3-11 0,2 3 0 16,5 0-5-1,5-3-21-15,6 0-13 16,7-4-13-16,5-3-5 0,5-6-12 0,6-4-38 16,1-7 14-1,3-5 0 1,3-9-19-16,-5-5-4 0,-6-3 31 0,-10-1 31 15,-6 1 15 1,-6 0 6-16,-6 1 57 0,-6 5 33 16,-3 2 48-1,-1 7 10-15,-2 7 1 16,4 6-10-16,-4 7-59 0,2 6-49 16,0 9-25-1,5 2-12-15,7 5-10 16,8-2-76-16,7 2-110 0,10-4-134 0,63 34-421 15</inkml:trace>
  <inkml:trace contextRef="#ctx0" brushRef="#br0" timeOffset="1488">1669 493 724 0,'-6'4'1038'0,"0"-2"-795"15,-8 4-31 1,1 3-95-16,2 1-33 16,2 4-51-16,3-3-33 15,4 1-3-15,9-1-32 16,3 0-26-16,6-1-23 0,9-2 7 15,3-6 41 1,2-3 17-16,-1-7-14 16,-3-3 19-16,-9-3 4 15,-8-3 10-15,-6 0 10 16,-4-1-1-16,-6-1 2 0,-4-1-5 16,-3 6-6-1,-4 1-9-15,-2 7-40 16,2 6-98-16,0 5-156 0,-5 12-308 15</inkml:trace>
  <inkml:trace contextRef="#ctx0" brushRef="#br0" timeOffset="2172">1993 133 1466 0,'-7'2'515'16,"-1"4"-266"-16,-10 7-96 16,-1 8-60-1,-3 9-36-15,1 9-5 0,3 3-16 16,6 5-24-16,5-1-12 16,7-3-7-16,7-3-47 15,5-9-37-15,7-1-53 16,3-10-35-16,6-8 11 0,1-4 15 15,2-13-82 1,-5-10 49-16,-5-7 33 16,-5-2 55-16,-2 0 49 0,-8 4 26 15,-1 4 23-15,-4 5 10 16,-1 4 48-16,1 5 79 16,-1 2 14-1,1 2-32-15,2 4-80 16,1 1-12-16,5 5 1 0,6 0-10 15,0-2-18-15,7-4-6 16,0-5-24-16,-3-6 5 16,1-5 11-1,-5-6-2-15,0-5 7 16,-3-1 8-16,-5 0 1 0,-3 1 45 0,-4 5 57 16,-3 6 62-1,-1 2 10-15,-1 4-14 16,0 3-29-16,0 0-43 0,0 3-22 15,1 2-27 1,1 2-39-16,2 5-10 0,1 1-7 16,1 2 2-1,5 2-10-15,2 1-19 16,1-3 16-16,3 4 8 0,1-1 19 16,0 1-5-1,-1-2 6-15,-1-2 1 16,-6-4 27-16,-1 0 49 0,-5-1 25 0,-5 0 10 15,-6 4-40 1,-4 0-49-16,-2-2-23 16,2 1-15-16,0-3-81 15,4 1-102-15,5-2-310 0,16 5-650 16</inkml:trace>
  <inkml:trace contextRef="#ctx0" brushRef="#br0" timeOffset="2325">2485 656 1559 0,'-7'4'846'0,"2"-4"-669"15,-3 3-105-15,2-6-72 16,-1-3-245-16,-14-20-714 16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ax="32767" units="cm"/>
          <inkml:channel name="Y" type="integer" max="32767" units="cm"/>
          <inkml:channel name="F" type="integer" max="4095" units="dev"/>
          <inkml:channel name="T" type="integer" max="2.14748E9" units="dev"/>
        </inkml:traceFormat>
        <inkml:channelProperties>
          <inkml:channelProperty channel="X" name="resolution" value="1516.99072" units="1/cm"/>
          <inkml:channelProperty channel="Y" name="resolution" value="2427.1853" units="1/cm"/>
          <inkml:channelProperty channel="F" name="resolution" value="3.03333E-6" units="1/dev"/>
          <inkml:channelProperty channel="T" name="resolution" value="1" units="1/dev"/>
        </inkml:channelProperties>
      </inkml:inkSource>
      <inkml:timestamp xml:id="ts0" timeString="2025-12-12T18:21:24.965"/>
    </inkml:context>
    <inkml:brush xml:id="br0">
      <inkml:brushProperty name="width" value="0.035" units="cm"/>
      <inkml:brushProperty name="height" value="0.035" units="cm"/>
      <inkml:brushProperty name="color" value="#00A0D7"/>
    </inkml:brush>
  </inkml:definitions>
  <inkml:trace contextRef="#ctx0" brushRef="#br0">67 351 807 0,'-4'17'675'16,"0"4"-570"-16,-4 20 6 16,4 12-25-16,-3 41-34 0,-4 17-32 15,-3-3-14-15,9-78-5 16,3-7 22-16,-1-6 55 16,-1 13-9-1,3-14-69-15,2-15-3 16,5-14-92-16,3-13 76 0,4-19 19 15,9-53-1 1,-5-30 0-16,-14-14-14 0,-3 70-5 16,0 46 20-1,-1 10 0-15,1 5 44 16,0-9 44-16,-2 12 28 0,2 8-43 16,3 7-56-16,1 3-16 15,6 7 4 1,4 2 1-16,4 2-6 0,2-3-1 0,0-6-24 15,0-3-32 1,0-6-33-16,-1-6-18 16,0-9 6-16,3-7 1 15,-2-6-16-15,-1-5-4 16,-2 0 40-16,-6 6 39 0,-5 6 34 16,-4 7 8-1,-2 5 33-15,0 4 78 16,-2 4 33-16,-1 1-5 0,-3 9-88 0,-1 4-34 15,-4 5 5 1,6 5 2-16,1-1-1 16,5 1-18-1,5-5-5-15,6-5-6 0,2-3-12 16,4-7-3-16,5-5-3 16,3-8 0-16,-4-8 3 15,-2-4 6-15,-5-2 9 16,-7-4 6-16,-8 3 6 0,-9-3 7 15,-5 1-13 1,-6 4-3-16,1 6-7 16,-1 11-41-16,3 8-111 0,0 11-80 0,7 5-70 15,11 35-397 1</inkml:trace>
  <inkml:trace contextRef="#ctx0" brushRef="#br0" timeOffset="900">716 226 978 0,'-4'2'569'0,"-2"-1"-291"16,-6 5-74-16,1 1-93 0,-4 7-47 16,2 4-34-1,0 6-16-15,2 1-2 16,6-1-5-16,5-1-7 0,4-3-12 15,7-4-36-15,5-5-23 16,7-7-37-16,5-8-10 16,6-9 7-16,-1-9 16 15,0-7 23 1,-8-4 29-16,-5-4 23 0,-5-6 13 16,-5-2 7-16,-5-4 1 15,-4 1 0-15,-4 6 10 16,0 10 38-16,1 13 65 0,-1 14 78 15,2 5-12-15,-1 11-91 16,-1 6-65-16,-2 12-15 16,0 12 10-1,1 7 11-15,3 1-4 0,1-3-11 16,1-2 3-16,3-7-8 16,-1-9-10-1,1-6 0-15,0-9-11 0,1-8-13 16,0-5-45-16,3-8 6 0,5-9 35 15,5-6 8 1,0-5-20-16,0-1-22 16,-4 7 22-1,-6 8 4-15,-2 5 9 16,-3 7 7-16,0 2 1 0,-3 4-8 0,3 7 27 16,1 4 49-1,0 5 11-15,3 4-7 16,-4-1-14-16,0-2-12 0,2-5-14 15,0-3-13-15,3-5-6 16,-1-3-15-16,4-5-43 16,1-5-8-1,4-4 31-15,0-7 4 16,4-2-14-16,-4-1 4 0,-2 5 8 0,-2 1 14 16,-6 5 10-1,0 3 4-15,-4 4 5 16,0 2 6-16,-4 3 55 0,2 3 14 15,-1 3 12 1,0 5-4-16,-2 3-17 0,2 2-14 16,-1-3-23-1,5 1-23-15,1-6 0 16,4 0-14-16,5-7-17 0,0-4-16 16,3-4 16-1,3-7 22-15,-2-6 9 16,4-3 1-16,-7-4 5 0,-2 0-5 0,-4-2 7 15,-3 0-8 1,-7 0-16-16,-3 3-19 16,-4 6 20-1,-6 8 14-15,0 10-44 0,-3 9-33 0,4 9 15 16,4 7-22-16,4 1-155 16,20 32-310-1</inkml:trace>
  <inkml:trace contextRef="#ctx0" brushRef="#br0" timeOffset="1200">1398 305 940 0,'-3'3'630'0,"-2"1"-425"16,-3 7-35-16,1 0-76 15,-1 2-35-15,3 3-43 16,5 0-16-16,5 1 0 0,4-1-12 15,3-1-8 1,4-3-28-16,1-5-3 16,4-4 0-16,-1-3 26 15,2-5 23-15,-2-3-4 16,-2-4 6-16,-5-4 1 0,-8 1 9 16,-4-1-1-1,-4-2-9-15,-9 1-9 16,-4 0-45-16,-5 3-96 0,-6 3-105 0,-43-1-96 15</inkml:trace>
  <inkml:trace contextRef="#ctx0" brushRef="#br0" timeOffset="1774">1531 0 1552 0,'-1'2'497'16,"1"4"-437"-1,-2 10 59-15,0 11 31 0,1 8-38 16,-1 9-53-16,2 0-38 16,2-3-12-16,1 2-3 15,0-1-5-15,1-4 0 16,1-6-1-16,1-6-10 0,2-9-27 15,2-5-50 1,3-7-41-16,2-7 5 16,2-5 33-16,5-5 18 15,-1-1 30-15,-4-1 17 16,-2 2 16-16,-3 3 8 0,-6 5 1 16,0 2 20-1,-2 3 34-15,1 4 33 0,1 2 25 16,2 7-7-16,0 2-27 15,-1 4-10-15,1-1-29 16,3 0-15-16,1-1-17 16,2-4-7-1,2-4-14-15,2-6-19 16,3-5-21-16,1-7 12 0,1-7 2 0,-2-4 2 16,-5-1 16-1,-3-1 13-15,-3 4 9 16,-4 4 1-16,-4 4 14 0,1 5 36 15,-3 2 39-15,-2 6-11 16,2-2-1-16,-1 5-18 16,-1 7-37-1,2 3-11-15,0 3-12 16,0-1-22-16,2-1-95 0,4-4-123 16,4-4-246-1,26-17-291-15</inkml:trace>
  <inkml:trace contextRef="#ctx0" brushRef="#br0" timeOffset="1925">2058 202 1549 0,'-8'-1'745'16,"3"1"-442"-16,-7-1-82 0,3 1-82 0,-1 2-97 16,5 3-42-1,2 5-193-15,-1 3-343 16,-15 38-1133-16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ax="32767" units="cm"/>
          <inkml:channel name="Y" type="integer" max="32767" units="cm"/>
          <inkml:channel name="F" type="integer" max="4095" units="dev"/>
          <inkml:channel name="T" type="integer" max="2.14748E9" units="dev"/>
        </inkml:traceFormat>
        <inkml:channelProperties>
          <inkml:channelProperty channel="X" name="resolution" value="1516.99072" units="1/cm"/>
          <inkml:channelProperty channel="Y" name="resolution" value="2427.1853" units="1/cm"/>
          <inkml:channelProperty channel="F" name="resolution" value="3.03333E-6" units="1/dev"/>
          <inkml:channelProperty channel="T" name="resolution" value="1" units="1/dev"/>
        </inkml:channelProperties>
      </inkml:inkSource>
      <inkml:timestamp xml:id="ts0" timeString="2025-12-12T18:21:28.114"/>
    </inkml:context>
    <inkml:brush xml:id="br0">
      <inkml:brushProperty name="width" value="0.035" units="cm"/>
      <inkml:brushProperty name="height" value="0.035" units="cm"/>
      <inkml:brushProperty name="color" value="#00A0D7"/>
    </inkml:brush>
  </inkml:definitions>
  <inkml:trace contextRef="#ctx0" brushRef="#br0">0 276 828 0,'6'1'124'16,"3"1"-79"-1,7 4 18-15,7 1-10 16,0-2-25-16,-2 4 4 0,-4-1 31 0,-5 1 66 16,-4 3 25-1,-4 0 65-15,-3 1 3 16,-2 2-21-16,-3 2-34 0,-1 1-41 15,-3-2-14-15,3-1-47 16,3-3-48-16,3-5-17 16,2-2-27-1,5 1-46-15,5-3-65 16,8-1-56-16,10-2-97 0,8-7-216 16,76-17-157-16</inkml:trace>
  <inkml:trace contextRef="#ctx0" brushRef="#br0" timeOffset="401">593 453 1150 0,'-2'-1'252'0,"4"-5"-156"0,-1-3 6 16,2-5-27-1,2-5-48-15,2-2-15 16,0 0-11-16,-1 3 11 0,-1 6 24 15,-4 3 41 1,0 7 73-16,-2 2 6 0,1 3-54 16,-1 5-35-1,-1 1-40-15,-1 10-26 16,1 2-1-16,1 4-1 0,2-3-74 16,4-1-91-16,5-7-124 15,3-4-203-15,34-18-290 16</inkml:trace>
  <inkml:trace contextRef="#ctx0" brushRef="#br0" timeOffset="566">660 87 1342 0,'-2'4'332'0,"-1"0"-266"0,-1 9-66 0,8 2-90 15,5 7-107 1,38 49-275-16</inkml:trace>
  <inkml:trace contextRef="#ctx0" brushRef="#br0" timeOffset="766">878 375 9 0,'0'0'1557'0,"0"0"-1354"16,0 0-134-1,0 0-48-15,7 0-21 16,4-3-2-16,12 1 2 0,6-2-60 16,8 0-93-1,-1 0-101-15,50-15-437 0</inkml:trace>
  <inkml:trace contextRef="#ctx0" brushRef="#br0" timeOffset="1000">1274 0 1545 0,'-1'2'300'0,"-4"2"-81"16,2 8-121-16,-3 9-5 0,-1 10-15 0,1 10-26 15,2 2-34 1,3 7-17-16,2 0-1 16,0 0-39-1,3-3-51-15,0-5-73 16,2-7-143-16,0-9-204 0,9 11-109 0</inkml:trace>
  <inkml:trace contextRef="#ctx0" brushRef="#br0" timeOffset="2127">1103 247 1293 0,'0'3'320'16,"3"0"-226"-16,5 9-52 0,7 1 0 16,5 5-21-1,10 0-20-15,6-3 1 0,4-7-2 16,3-1-21-16,7-4-42 0,-2-6 21 15,-2-2 8 1,-9-4-71-16,-11-2 21 16,-11 1 36-1,-10-4 24-15,-5 2 16 16,-5 2 8-16,-5 2 35 0,-3 3 50 0,-3 7 38 16,-1 3-30-1,0 6-1-15,2 4-22 16,2 4-4-16,1 1-21 0,6 1-21 0,8 0-15 15,6-2-9 1,8-2-9-16,5-5-13 16,6-2-46-1,4-8-14-15,2-4-25 16,0-7-20-16,-1-2-26 0,-3-3-12 16,-3-1 81-16,-4 1 30 15,-9 0-6-15,-5 3 36 16,-4 4 24-16,-1 6 55 0,-3 1 103 15,-3 3-1 1,2 2-40-16,-1 6-73 0,2 0-4 16,2 2-1-1,3 1-25-15,1-3-14 16,4-1-9-16,4-3-14 0,3-3-5 16,1-7-1-1,1-3 16-15,-2-6 12 16,0-4 0-16,-4-3-14 0,-5-1-3 0,-8-1 10 15,-4 0 8 1,-7-1 14-16,-5 3 19 16,-4 1 43-1,0 6 43-15,1 8-1 0,0 9-10 16,0 10-36-16,0 7-28 0,2 11-8 16,2 7-5-1,4 6-7-15,5 3-10 16,6 4-9-16,3-1-5 0,4-1-1 15,2-5 1-15,0-3-1 16,-5-8-8-16,-2-11 1 16,-2-7-10-1,0-11 5-15,0-4-20 16,-3-8-6-16,-4-9 28 0,-6-7 10 0,0-7-5 16,1-6 6-1,3 1 0-15,4 6 15 16,8 7-1-16,2 3-5 0,8 8 3 15,0-1-11 1,9 3 13-16,2-4-7 16,7 2-5-16,3-3-1 15,0-3 4-15,2 0-5 16,-3-1-23-16,-1-4 8 0,0 0 5 16,-3-4 8-1,-5 2-4-15,-4 2 5 0,-9 3 0 16,-6 7 1-16,-4 7 13 0,-1 2 53 15,-1 2 15 1,-4 3-4-16,0 0-40 16,-3 5-11-1,-2 2-13-15,2 1-12 16,2 1-1-16,4-1-1 0,4 1-11 0,6-3-10 16,8 1-49-1,3-6-17-15,8-6-13 16,4-3-8-16,3-7 43 0,-4-6 15 15,-5-2 31-15,-9-3 8 16,-11-1 4-16,-6 4 8 16,-8 2 34-1,-5 2 52-15,-4 5-19 16,-7 6-22-16,-4 5-45 0,-2 8-96 16,-3 9-201-16,-45 44-1014 15</inkml:trace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max="32767" units="cm"/>
          <inkml:channel name="Y" type="integer" max="32767" units="cm"/>
          <inkml:channel name="F" type="integer" max="4095" units="dev"/>
          <inkml:channel name="T" type="integer" max="2.14748E9" units="dev"/>
        </inkml:traceFormat>
        <inkml:channelProperties>
          <inkml:channelProperty channel="X" name="resolution" value="1516.99072" units="1/cm"/>
          <inkml:channelProperty channel="Y" name="resolution" value="2427.1853" units="1/cm"/>
          <inkml:channelProperty channel="F" name="resolution" value="3.03333E-6" units="1/dev"/>
          <inkml:channelProperty channel="T" name="resolution" value="1" units="1/dev"/>
        </inkml:channelProperties>
      </inkml:inkSource>
      <inkml:timestamp xml:id="ts0" timeString="2025-12-12T18:21:32.730"/>
    </inkml:context>
    <inkml:brush xml:id="br0">
      <inkml:brushProperty name="width" value="0.035" units="cm"/>
      <inkml:brushProperty name="height" value="0.035" units="cm"/>
      <inkml:brushProperty name="color" value="#00A0D7"/>
    </inkml:brush>
  </inkml:definitions>
  <inkml:trace contextRef="#ctx0" brushRef="#br0">5 0 982 0,'-2'0'303'16,"2"0"-26"-1,-1 0-53-15,1 2-43 16,-2 3-77-16,2 7-71 0,2 13 6 0,-2 13-14 15,1 15-11 1,1 3-8-16,-1-3 6 16,1-7-3-1,0-9-9-15,3-7 7 16,1-10-7-16,1-10-12 0,4-6-36 0,-1-6-41 16,5-9 23-1,4-6 20-15,-1-8-16 16,0-2-7-16,-2 2 35 0,-4 4 13 15,-5 10 13-15,-5 3 8 16,0 8 14-16,-4 0 73 16,2 5-3-1,-1 4-30-15,-1 3-17 16,2 9 7-16,-2 3-14 0,4 1-12 16,0-2-8-1,2-4-10-15,3-4 0 0,1-4-10 16,4-7-31-16,0-4-34 0,3-5 9 15,4-7 21 1,4-6-3-16,-3-6 23 16,0 1 13-16,-4 2 6 15,-4 3 6-15,-3 5 1 16,-6 3 0-16,0 5 21 0,-3 3 49 16,-1 2 44-1,-1 2-5-15,1 2-32 16,-1 2-24-16,-2 7-38 0,-1 4-5 15,1 2-1 1,3-1-1-16,2 0-9 0,3-2 0 16,3-3-7-1,0 0-4-15,1-5-1 16,0-4-10-16,3 0-13 0,-1-8-14 0,3-1 8 16,0-5-5-1,2-3-23-15,-3-2 12 16,-2 3 28-16,-5 4 14 0,-3 3 6 15,-1 2 9-15,1 3 2 16,-2 1 7 0,1 2-2-16,1-1-7 15,0 4-8-15,3-1 8 16,1 0 11-16,4 1-11 0,1 2-1 16,2-5-6-16,0-1-5 15,-1 0 3-15,2-4-2 16,1 1-2-16,-1-2-4 0,-2-1 2 15,3-1 3 1,-3 0 11-16,-1 2-5 16,-2 0 5-16,-1 1 1 15,-3-1 0 1,0 1 0-16,0 0-1 0,0 0 1 0,0 0-1 16,-2 1 1-1,2-1 0-15,-2 1 0 16,-1 2-1-16,2 1-10 0,0-1 10 0,0 1 1 15,0 0 0 1,1 0 1-16,1 1 0 16,-4-1 0-1,3-1 1-15,-4 0-1 16,0 1-1-16,0-1 1 0,-1-1 0 16,0 0 0-16,0 0 10 15,2 0-11-15,-2-1 1 16,0 1-1-16,0-2-1 0,0 2-7 15,0-1 1 1,0 1 5-16,1-1 2 0,1-1 1 16,-1 2-1-1,-1-1 1-15,1-1 1 16,-2 0 5-16,1 2 2 0,0 0 2 16,0 0 22-16,0 0 10 15,0 0 1 1,-1 0 19-16,1 0-5 0,-2 0 11 0,-1 0-7 15,0 2-10 1,-2 1 7-16,-3 3-1 16,-2 0-11-1,3 3-14-15,1 1-8 0,1 1-8 16,4-2-17-16,5 2 0 0,3-1-15 16,3 0-4-1,9-4 2-15,2-2-5 16,7-4-25-16,1-7 13 0,1-4 5 15,-5-5-8-15,-3 1-14 16,-8-5 15-16,-6 3 9 16,-3-2 13-1,-8 0 1-15,-9 0 13 16,-3 0 0-16,-2 3 9 0,-4 4 22 16,5 8 23-16,-1 5-9 15,3 5-6-15,1 5-19 16,5 5 5-16,3 2-13 0,5 0-12 15,5 0 0 1,6-2-10-16,4-3-5 16,3-4 0-16,6-1-6 15,2-7-9-15,1-3 0 16,0-6-6-16,-2-5-5 0,-2-2 14 16,-5 1 9-1,-6 4 18-15,-4 1 0 16,-4 5 0-16,-3 4 12 0,-1 2 22 0,1 3-4 31,-1 4-6-31,0 9 0 0,0 10 2 16,0 2-5-1,0 3 1-15,0-5 10 16,3-6-16-16,1-4-11 0,-1-9-5 0,2-4-17 16,0-5-13-1,5-9-3-15,2-4 23 16,5-7 9-16,1-5 0 0,-2 1-6 15,-1 5 7-15,-6 6 0 16,-1 2 0-16,-1 3-35 16,-1 1-59-1,-1 5-67-15,2 0-107 16,1 4-82-16,20 7-527 0</inkml:trace>
  <inkml:trace contextRef="#ctx0" brushRef="#br0" timeOffset="305">1271 11 843 0,'-3'0'692'16,"1"0"-433"-16,1 1 1 0,0 2-34 0,0 3-62 15,-4 10-82 1,-3 8-38-16,0 12-2 16,-2 7 1-16,2 8-16 15,3 2-15 1,0 2-3-16,2-5-8 0,3-2-1 0,0-8-13 16,2-10-39-1,1-7-44-15,2-8-75 16,-1-8-116-16,0-9-276 0,9-29-20 15</inkml:trace>
  <inkml:trace contextRef="#ctx0" brushRef="#br0" timeOffset="460">1155 252 1214 0,'0'0'515'16,"-1"1"-226"-16,1-1-47 15,0 3-83-15,1-1-107 16,6 5-51-16,3 6-1 0,6 4 0 15,7 3-63 1,1 0-144-16,5 2-307 16,58 42-192-16</inkml:trace>
  <inkml:trace contextRef="#ctx0" brushRef="#br0" timeOffset="584">1444 505 1629 0,'-1'0'613'16,"0"0"-345"-16,-2 2-58 0,0-2-66 0,0-2-109 15,-1 2-35 1,0 0-170-16,-2-2-203 16,-22 4-1073-1</inkml:trace>
</inkml:ink>
</file>

<file path=xl/ink/ink8.xml><?xml version="1.0" encoding="utf-8"?>
<inkml:ink xmlns:inkml="http://www.w3.org/2003/InkML">
  <inkml:definitions>
    <inkml:context xml:id="ctx0">
      <inkml:inkSource xml:id="inkSrc0">
        <inkml:traceFormat>
          <inkml:channel name="X" type="integer" max="32767" units="cm"/>
          <inkml:channel name="Y" type="integer" max="32767" units="cm"/>
          <inkml:channel name="F" type="integer" max="4095" units="dev"/>
          <inkml:channel name="T" type="integer" max="2.14748E9" units="dev"/>
        </inkml:traceFormat>
        <inkml:channelProperties>
          <inkml:channelProperty channel="X" name="resolution" value="1516.99072" units="1/cm"/>
          <inkml:channelProperty channel="Y" name="resolution" value="2427.1853" units="1/cm"/>
          <inkml:channelProperty channel="F" name="resolution" value="3.03333E-6" units="1/dev"/>
          <inkml:channelProperty channel="T" name="resolution" value="1" units="1/dev"/>
        </inkml:channelProperties>
      </inkml:inkSource>
      <inkml:timestamp xml:id="ts0" timeString="2025-12-12T18:21:35.064"/>
    </inkml:context>
    <inkml:brush xml:id="br0">
      <inkml:brushProperty name="width" value="0.035" units="cm"/>
      <inkml:brushProperty name="height" value="0.035" units="cm"/>
      <inkml:brushProperty name="color" value="#00A0D7"/>
    </inkml:brush>
  </inkml:definitions>
  <inkml:trace contextRef="#ctx0" brushRef="#br0">47 0 1148 0,'-3'1'577'16,"0"0"-319"-16,-3 5-106 0,0 3-91 0,1 6-61 15,-1 9-102 1,1 8-207-16,-8 61-396 16</inkml:trace>
</inkml:ink>
</file>

<file path=xl/ink/ink9.xml><?xml version="1.0" encoding="utf-8"?>
<inkml:ink xmlns:inkml="http://www.w3.org/2003/InkML">
  <inkml:definitions>
    <inkml:context xml:id="ctx0">
      <inkml:inkSource xml:id="inkSrc0">
        <inkml:traceFormat>
          <inkml:channel name="X" type="integer" max="32767" units="cm"/>
          <inkml:channel name="Y" type="integer" max="32767" units="cm"/>
          <inkml:channel name="F" type="integer" max="4095" units="dev"/>
          <inkml:channel name="T" type="integer" max="2.14748E9" units="dev"/>
        </inkml:traceFormat>
        <inkml:channelProperties>
          <inkml:channelProperty channel="X" name="resolution" value="1516.99072" units="1/cm"/>
          <inkml:channelProperty channel="Y" name="resolution" value="2427.1853" units="1/cm"/>
          <inkml:channelProperty channel="F" name="resolution" value="3.03333E-6" units="1/dev"/>
          <inkml:channelProperty channel="T" name="resolution" value="1" units="1/dev"/>
        </inkml:channelProperties>
      </inkml:inkSource>
      <inkml:timestamp xml:id="ts0" timeString="2025-12-12T18:21:34.514"/>
    </inkml:context>
    <inkml:brush xml:id="br0">
      <inkml:brushProperty name="width" value="0.035" units="cm"/>
      <inkml:brushProperty name="height" value="0.035" units="cm"/>
      <inkml:brushProperty name="color" value="#00A0D7"/>
    </inkml:brush>
  </inkml:definitions>
  <inkml:trace contextRef="#ctx0" brushRef="#br0">68 0 1361 0,'-11'14'252'0,"3"2"-52"16,-10 21-58-16,2 9-34 0,6 8-34 0,5 4-29 16,10 0-20-1,8-7-9-15,10-10-16 16,9-11-9-16,6-12-3 0,4-14 0 0,2-10 2 15,0-13 8 1,-4-14-7-16,-6-7-21 16,-11-7 30-1,-10-2 18-15,-11 5-6 16,-12 2 12-16,-10 6-7 0,-12 6-17 16,-7 9-8-16,-7 7-53 15,1 8-130-15,-63 7-362 16</inkml:trace>
  <inkml:trace contextRef="#ctx0" brushRef="#br0" timeOffset="1000">691 613 1428 0,'-4'7'297'16,"-2"2"-123"-16,-7 13-107 0,0 7-43 0,-5 7-24 16,2 5-118-1,1-1-343-15,1 35-386 16</inkml:trace>
  <inkml:trace contextRef="#ctx0" brushRef="#br0" timeOffset="1576">1021 358 1300 0,'-7'5'365'0,"0"1"-98"16,-7 11-129-16,-3 5-35 0,0 6-58 15,1 3-21 1,1-2-24-16,8-4-5 16,6-5-31-16,7-8-48 15,7-6-12-15,8-6-6 16,7-6 13-16,5-8 35 0,0-5 38 16,-3 4 16-1,-7-1 16-15,-9 6 22 0,-6 5 16 16,-6 3 22-16,-2 0-8 0,-2-1-22 15,2-5-20 1,2 0-25-16,-1-5-1 0,1-2-54 31,5-3-54-31,3 1-84 16,6 1-186-16,36-5-257 0</inkml:trace>
</inkml: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73"/>
  <sheetViews>
    <sheetView tabSelected="1" topLeftCell="AK23" zoomScale="145" zoomScaleNormal="145" workbookViewId="0">
      <selection activeCell="AV37" sqref="AV37"/>
    </sheetView>
  </sheetViews>
  <sheetFormatPr defaultColWidth="8.85546875" defaultRowHeight="15" x14ac:dyDescent="0.25"/>
  <cols>
    <col min="1" max="1" width="9.140625" bestFit="1" customWidth="1"/>
    <col min="2" max="2" width="9.140625"/>
    <col min="3" max="3" width="14.85546875" customWidth="1"/>
    <col min="4" max="4" width="10.140625" customWidth="1"/>
    <col min="7" max="7" width="11" bestFit="1" customWidth="1"/>
    <col min="16" max="16" width="11" bestFit="1" customWidth="1"/>
    <col min="17" max="22" width="9" bestFit="1" customWidth="1"/>
    <col min="32" max="32" width="12.42578125" bestFit="1" customWidth="1"/>
    <col min="44" max="44" width="11.7109375" customWidth="1"/>
    <col min="45" max="45" width="17.85546875" customWidth="1"/>
    <col min="47" max="47" width="10.7109375" customWidth="1"/>
    <col min="48" max="48" width="11.42578125" bestFit="1" customWidth="1"/>
  </cols>
  <sheetData>
    <row r="1" spans="1:52" ht="15.75" thickBot="1" x14ac:dyDescent="0.3">
      <c r="A1" s="1" t="s">
        <v>6</v>
      </c>
      <c r="Q1" s="52" t="s">
        <v>48</v>
      </c>
      <c r="R1" s="44"/>
      <c r="S1" s="44"/>
      <c r="T1" s="44"/>
      <c r="U1" s="44"/>
      <c r="V1" s="44"/>
      <c r="W1" s="44"/>
      <c r="X1" s="45"/>
      <c r="Y1" s="44"/>
      <c r="Z1" s="44"/>
      <c r="AA1" s="45"/>
      <c r="AE1" s="51" t="s">
        <v>77</v>
      </c>
      <c r="AF1" s="48"/>
      <c r="AG1" s="48"/>
      <c r="AH1" s="48"/>
      <c r="AI1" s="48"/>
      <c r="AJ1" s="48"/>
      <c r="AK1" s="48"/>
      <c r="AL1" s="48"/>
      <c r="AM1" s="48"/>
      <c r="AN1" s="48"/>
      <c r="AO1" s="49"/>
      <c r="AR1" s="53" t="s">
        <v>90</v>
      </c>
      <c r="AS1" s="54"/>
      <c r="AT1" s="54"/>
      <c r="AU1" s="54"/>
      <c r="AV1" s="54"/>
      <c r="AW1" s="54"/>
      <c r="AX1" s="54"/>
      <c r="AY1" s="54"/>
      <c r="AZ1" s="55"/>
    </row>
    <row r="2" spans="1:52" x14ac:dyDescent="0.25">
      <c r="A2" s="1"/>
    </row>
    <row r="3" spans="1:52" x14ac:dyDescent="0.25">
      <c r="A3" t="s">
        <v>37</v>
      </c>
      <c r="Q3" s="1" t="s">
        <v>49</v>
      </c>
      <c r="AE3" s="1" t="s">
        <v>78</v>
      </c>
      <c r="AR3" s="1" t="s">
        <v>92</v>
      </c>
    </row>
    <row r="4" spans="1:52" x14ac:dyDescent="0.25">
      <c r="A4" t="s">
        <v>1</v>
      </c>
    </row>
    <row r="5" spans="1:52" x14ac:dyDescent="0.25">
      <c r="A5" t="s">
        <v>33</v>
      </c>
      <c r="G5" s="5"/>
      <c r="Q5" t="s">
        <v>51</v>
      </c>
      <c r="AE5" t="s">
        <v>81</v>
      </c>
      <c r="AF5">
        <f>ROWS(y)</f>
        <v>48</v>
      </c>
      <c r="AR5" t="s">
        <v>93</v>
      </c>
    </row>
    <row r="6" spans="1:52" x14ac:dyDescent="0.25">
      <c r="A6" t="s">
        <v>34</v>
      </c>
      <c r="AR6" t="s">
        <v>96</v>
      </c>
    </row>
    <row r="7" spans="1:52" x14ac:dyDescent="0.25">
      <c r="A7" t="s">
        <v>35</v>
      </c>
      <c r="Q7" s="1" t="s">
        <v>52</v>
      </c>
      <c r="R7" s="1"/>
    </row>
    <row r="8" spans="1:52" x14ac:dyDescent="0.25">
      <c r="Q8" t="s">
        <v>53</v>
      </c>
      <c r="R8">
        <v>1</v>
      </c>
      <c r="AR8" s="1" t="s">
        <v>94</v>
      </c>
      <c r="AS8" s="56">
        <f>AF12/AF13</f>
        <v>3.504785883074779E-7</v>
      </c>
    </row>
    <row r="9" spans="1:52" x14ac:dyDescent="0.25">
      <c r="A9" t="s">
        <v>36</v>
      </c>
      <c r="Q9" t="s">
        <v>54</v>
      </c>
      <c r="R9">
        <v>0.5</v>
      </c>
      <c r="AR9" s="1" t="s">
        <v>95</v>
      </c>
      <c r="AS9" s="57">
        <f>SQRT(2*AF12)/AF13</f>
        <v>6.8734506187549302E-8</v>
      </c>
    </row>
    <row r="11" spans="1:52" x14ac:dyDescent="0.25">
      <c r="Q11" s="46" t="s">
        <v>55</v>
      </c>
      <c r="AE11" s="50" t="s">
        <v>83</v>
      </c>
      <c r="AR11" t="s">
        <v>97</v>
      </c>
    </row>
    <row r="12" spans="1:52" x14ac:dyDescent="0.25">
      <c r="G12" s="42" t="s">
        <v>38</v>
      </c>
      <c r="H12" s="43"/>
      <c r="I12" s="43"/>
      <c r="J12" s="43"/>
      <c r="K12" s="43"/>
      <c r="L12" s="43"/>
      <c r="M12" s="43"/>
      <c r="N12" s="43"/>
      <c r="Q12" s="46" t="s">
        <v>56</v>
      </c>
      <c r="R12">
        <f>2*R8^2/R9</f>
        <v>4</v>
      </c>
      <c r="AE12" s="50" t="s">
        <v>79</v>
      </c>
      <c r="AF12">
        <f>R12+AF5</f>
        <v>52</v>
      </c>
      <c r="AR12" t="s">
        <v>53</v>
      </c>
      <c r="AS12" s="34">
        <f>R8</f>
        <v>1</v>
      </c>
    </row>
    <row r="13" spans="1:52" x14ac:dyDescent="0.25">
      <c r="J13" s="29" t="s">
        <v>47</v>
      </c>
      <c r="K13" s="41"/>
      <c r="L13" s="30"/>
      <c r="Q13" s="46" t="s">
        <v>57</v>
      </c>
      <c r="R13">
        <f>2*R8/R9</f>
        <v>4</v>
      </c>
      <c r="AE13" s="50" t="s">
        <v>80</v>
      </c>
      <c r="AF13" cm="1">
        <f t="array" ref="AF13">R13+MMULT(TRANSPOSE(y),y)+MMULT(MMULT(TRANSPOSE(aa),CC),aa)-MMULT(MMULT(TRANSPOSE(aa_kres),CC_kres),aa_kres)</f>
        <v>148368550.13345337</v>
      </c>
      <c r="AR13" t="s">
        <v>98</v>
      </c>
      <c r="AS13" s="33">
        <f>SQRT(R9)</f>
        <v>0.70710678118654757</v>
      </c>
      <c r="AT13" t="s">
        <v>99</v>
      </c>
    </row>
    <row r="14" spans="1:52" ht="15.75" thickBot="1" x14ac:dyDescent="0.3">
      <c r="J14" s="26" t="s">
        <v>46</v>
      </c>
      <c r="K14" s="27"/>
      <c r="L14" s="28"/>
      <c r="AR14" s="1" t="s">
        <v>100</v>
      </c>
    </row>
    <row r="15" spans="1:52" ht="15.75" thickBot="1" x14ac:dyDescent="0.3">
      <c r="J15" s="35">
        <v>2</v>
      </c>
      <c r="K15" s="36">
        <v>3</v>
      </c>
      <c r="L15" s="37">
        <v>4</v>
      </c>
    </row>
    <row r="16" spans="1:52" ht="15.75" thickBot="1" x14ac:dyDescent="0.3">
      <c r="C16" t="s">
        <v>4</v>
      </c>
      <c r="D16" t="s">
        <v>5</v>
      </c>
      <c r="E16" t="s">
        <v>2</v>
      </c>
      <c r="G16" s="19" t="s">
        <v>7</v>
      </c>
      <c r="H16" s="19" t="s">
        <v>41</v>
      </c>
      <c r="I16" s="19" t="s">
        <v>42</v>
      </c>
      <c r="J16" s="19" t="s">
        <v>43</v>
      </c>
      <c r="K16" s="19" t="s">
        <v>44</v>
      </c>
      <c r="L16" s="19" t="s">
        <v>45</v>
      </c>
      <c r="M16" s="19" t="s">
        <v>8</v>
      </c>
      <c r="N16" s="19" t="s">
        <v>9</v>
      </c>
      <c r="Q16" s="1" t="s">
        <v>50</v>
      </c>
      <c r="AE16" s="1" t="s">
        <v>82</v>
      </c>
      <c r="AR16" s="1" t="s">
        <v>91</v>
      </c>
    </row>
    <row r="17" spans="1:54" ht="15.75" thickBot="1" x14ac:dyDescent="0.3">
      <c r="A17" s="2" t="s">
        <v>0</v>
      </c>
      <c r="B17" t="s">
        <v>3</v>
      </c>
      <c r="C17" t="s">
        <v>7</v>
      </c>
      <c r="D17" t="s">
        <v>8</v>
      </c>
      <c r="E17" t="s">
        <v>9</v>
      </c>
      <c r="G17" s="20" t="s">
        <v>39</v>
      </c>
      <c r="H17" s="38" t="s">
        <v>40</v>
      </c>
      <c r="I17" s="39"/>
      <c r="J17" s="39"/>
      <c r="K17" s="39"/>
      <c r="L17" s="39"/>
      <c r="M17" s="39"/>
      <c r="N17" s="40"/>
    </row>
    <row r="18" spans="1:54" x14ac:dyDescent="0.25">
      <c r="A18" s="3">
        <v>2008</v>
      </c>
      <c r="B18" s="33">
        <v>1</v>
      </c>
      <c r="C18">
        <v>50657.570043</v>
      </c>
      <c r="D18">
        <v>121.74</v>
      </c>
      <c r="E18">
        <v>27283.164000000001</v>
      </c>
      <c r="G18" s="7">
        <v>50657.570043</v>
      </c>
      <c r="H18" s="10">
        <v>1</v>
      </c>
      <c r="I18" s="24">
        <v>1</v>
      </c>
      <c r="J18" s="32">
        <f>IF($B18=J$15,1,0)</f>
        <v>0</v>
      </c>
      <c r="K18" s="32">
        <f t="shared" ref="K18:L33" si="0">IF($B18=K$15,1,0)</f>
        <v>0</v>
      </c>
      <c r="L18" s="32">
        <f t="shared" si="0"/>
        <v>0</v>
      </c>
      <c r="M18" s="24">
        <v>121.74</v>
      </c>
      <c r="N18" s="25">
        <v>27283.164000000001</v>
      </c>
      <c r="Q18" t="s">
        <v>58</v>
      </c>
    </row>
    <row r="19" spans="1:54" ht="15.75" thickBot="1" x14ac:dyDescent="0.3">
      <c r="A19" s="3">
        <v>2008</v>
      </c>
      <c r="B19" s="34">
        <v>2</v>
      </c>
      <c r="C19">
        <v>58474.261843</v>
      </c>
      <c r="D19">
        <v>126.7</v>
      </c>
      <c r="E19">
        <v>28194.669000000002</v>
      </c>
      <c r="G19" s="21">
        <v>58474.261843</v>
      </c>
      <c r="H19" s="29">
        <v>1</v>
      </c>
      <c r="I19">
        <v>2</v>
      </c>
      <c r="J19" s="34">
        <f t="shared" ref="J19:L65" si="1">IF($B19=J$15,1,0)</f>
        <v>1</v>
      </c>
      <c r="K19" s="34">
        <f t="shared" si="0"/>
        <v>0</v>
      </c>
      <c r="L19" s="34">
        <f t="shared" si="0"/>
        <v>0</v>
      </c>
      <c r="M19">
        <v>126.7</v>
      </c>
      <c r="N19" s="30">
        <v>28194.669000000002</v>
      </c>
    </row>
    <row r="20" spans="1:54" ht="15.75" thickBot="1" x14ac:dyDescent="0.3">
      <c r="A20" s="3">
        <v>2008</v>
      </c>
      <c r="B20" s="34">
        <v>3</v>
      </c>
      <c r="C20">
        <v>60679.055634999997</v>
      </c>
      <c r="D20">
        <v>132.08000000000001</v>
      </c>
      <c r="E20">
        <v>29165.455999999998</v>
      </c>
      <c r="G20" s="21">
        <v>60679.055634999997</v>
      </c>
      <c r="H20" s="29">
        <v>1</v>
      </c>
      <c r="I20">
        <v>3</v>
      </c>
      <c r="J20" s="34">
        <f t="shared" si="1"/>
        <v>0</v>
      </c>
      <c r="K20" s="34">
        <f t="shared" si="0"/>
        <v>1</v>
      </c>
      <c r="L20" s="34">
        <f t="shared" si="0"/>
        <v>0</v>
      </c>
      <c r="M20">
        <v>132.08000000000001</v>
      </c>
      <c r="N20" s="30">
        <v>29165.455999999998</v>
      </c>
      <c r="Q20" s="1" t="s">
        <v>60</v>
      </c>
      <c r="R20" s="47">
        <v>7</v>
      </c>
      <c r="S20" t="s">
        <v>61</v>
      </c>
    </row>
    <row r="21" spans="1:54" x14ac:dyDescent="0.25">
      <c r="A21" s="3">
        <v>2008</v>
      </c>
      <c r="B21" s="34">
        <v>4</v>
      </c>
      <c r="C21">
        <v>60701.402283000003</v>
      </c>
      <c r="D21">
        <v>138.78</v>
      </c>
      <c r="E21">
        <v>30275.46</v>
      </c>
      <c r="G21" s="21">
        <v>60701.402283000003</v>
      </c>
      <c r="H21" s="29">
        <v>1</v>
      </c>
      <c r="I21">
        <v>4</v>
      </c>
      <c r="J21" s="34">
        <f t="shared" si="1"/>
        <v>0</v>
      </c>
      <c r="K21" s="34">
        <f t="shared" si="0"/>
        <v>0</v>
      </c>
      <c r="L21" s="34">
        <f t="shared" si="0"/>
        <v>1</v>
      </c>
      <c r="M21">
        <v>138.78</v>
      </c>
      <c r="N21" s="30">
        <v>30275.46</v>
      </c>
      <c r="S21" t="s">
        <v>62</v>
      </c>
      <c r="AR21" s="1" t="s">
        <v>106</v>
      </c>
    </row>
    <row r="22" spans="1:54" x14ac:dyDescent="0.25">
      <c r="A22" s="3">
        <v>2009</v>
      </c>
      <c r="B22" s="33">
        <v>1</v>
      </c>
      <c r="C22">
        <v>55933.562062999998</v>
      </c>
      <c r="D22">
        <v>144.77000000000001</v>
      </c>
      <c r="E22">
        <v>31080.057000000001</v>
      </c>
      <c r="G22" s="21">
        <v>55933.562062999998</v>
      </c>
      <c r="H22" s="29">
        <v>1</v>
      </c>
      <c r="I22">
        <v>5</v>
      </c>
      <c r="J22" s="33">
        <f t="shared" si="1"/>
        <v>0</v>
      </c>
      <c r="K22" s="33">
        <f t="shared" si="0"/>
        <v>0</v>
      </c>
      <c r="L22" s="33">
        <f t="shared" si="0"/>
        <v>0</v>
      </c>
      <c r="M22">
        <v>144.77000000000001</v>
      </c>
      <c r="N22" s="30">
        <v>31080.057000000001</v>
      </c>
    </row>
    <row r="23" spans="1:54" ht="15.75" thickBot="1" x14ac:dyDescent="0.3">
      <c r="A23" s="3">
        <v>2009</v>
      </c>
      <c r="B23" s="34">
        <v>2</v>
      </c>
      <c r="C23">
        <v>62819.729528999997</v>
      </c>
      <c r="D23">
        <v>145.47999999999999</v>
      </c>
      <c r="E23">
        <v>31745.440999999999</v>
      </c>
      <c r="G23" s="21">
        <v>62819.729528999997</v>
      </c>
      <c r="H23" s="29">
        <v>1</v>
      </c>
      <c r="I23">
        <v>6</v>
      </c>
      <c r="J23" s="34">
        <f t="shared" si="1"/>
        <v>1</v>
      </c>
      <c r="K23" s="34">
        <f t="shared" si="0"/>
        <v>0</v>
      </c>
      <c r="L23" s="34">
        <f t="shared" si="0"/>
        <v>0</v>
      </c>
      <c r="M23">
        <v>145.47999999999999</v>
      </c>
      <c r="N23" s="30">
        <v>31745.440999999999</v>
      </c>
      <c r="Q23" s="1" t="s">
        <v>52</v>
      </c>
    </row>
    <row r="24" spans="1:54" x14ac:dyDescent="0.25">
      <c r="A24" s="3">
        <v>2009</v>
      </c>
      <c r="B24" s="34">
        <v>3</v>
      </c>
      <c r="C24">
        <v>64738.760225999999</v>
      </c>
      <c r="D24">
        <v>153.53</v>
      </c>
      <c r="E24">
        <v>32485.847000000002</v>
      </c>
      <c r="G24" s="21">
        <v>64738.760225999999</v>
      </c>
      <c r="H24" s="29">
        <v>1</v>
      </c>
      <c r="I24">
        <v>7</v>
      </c>
      <c r="J24" s="34">
        <f t="shared" si="1"/>
        <v>0</v>
      </c>
      <c r="K24" s="34">
        <f t="shared" si="0"/>
        <v>1</v>
      </c>
      <c r="L24" s="34">
        <f t="shared" si="0"/>
        <v>0</v>
      </c>
      <c r="M24">
        <v>153.53</v>
      </c>
      <c r="N24" s="30">
        <v>32485.847000000002</v>
      </c>
      <c r="Q24" t="s">
        <v>59</v>
      </c>
      <c r="R24" s="7">
        <v>0</v>
      </c>
      <c r="T24" t="s">
        <v>68</v>
      </c>
      <c r="U24" s="10" cm="1">
        <f t="array" ref="U24:AA30">100*_xlfn.MUNIT(R20)</f>
        <v>100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5">
        <v>0</v>
      </c>
      <c r="AR24" s="1" t="s">
        <v>101</v>
      </c>
      <c r="AS24" s="7">
        <f>AF37</f>
        <v>28412.628372117877</v>
      </c>
      <c r="AU24" s="1" t="s">
        <v>104</v>
      </c>
      <c r="AV24" s="10" cm="1">
        <f t="array" ref="AV24:BB30">AF13/(AF12-2)*MINVERSE(CC_kres)</f>
        <v>60871014.596569784</v>
      </c>
      <c r="AW24" s="24">
        <v>721383.00612202531</v>
      </c>
      <c r="AX24" s="24">
        <v>-137729.69143194071</v>
      </c>
      <c r="AY24" s="24">
        <v>-223680.10501471418</v>
      </c>
      <c r="AZ24" s="24">
        <v>269017.9415491097</v>
      </c>
      <c r="BA24" s="24">
        <v>-157765.12655615329</v>
      </c>
      <c r="BB24" s="25">
        <v>-1375.8128654176517</v>
      </c>
    </row>
    <row r="25" spans="1:54" x14ac:dyDescent="0.25">
      <c r="A25" s="3">
        <v>2009</v>
      </c>
      <c r="B25" s="34">
        <v>4</v>
      </c>
      <c r="C25">
        <v>63430.417705</v>
      </c>
      <c r="D25">
        <v>157.13999999999999</v>
      </c>
      <c r="E25">
        <v>33212.656000000003</v>
      </c>
      <c r="G25" s="21">
        <v>63430.417705</v>
      </c>
      <c r="H25" s="29">
        <v>1</v>
      </c>
      <c r="I25">
        <v>8</v>
      </c>
      <c r="J25" s="34">
        <f t="shared" si="1"/>
        <v>0</v>
      </c>
      <c r="K25" s="34">
        <f t="shared" si="0"/>
        <v>0</v>
      </c>
      <c r="L25" s="34">
        <f t="shared" si="0"/>
        <v>1</v>
      </c>
      <c r="M25">
        <v>157.13999999999999</v>
      </c>
      <c r="N25" s="30">
        <v>33212.656000000003</v>
      </c>
      <c r="Q25" t="s">
        <v>63</v>
      </c>
      <c r="R25" s="21">
        <v>0</v>
      </c>
      <c r="T25" t="s">
        <v>69</v>
      </c>
      <c r="U25" s="29">
        <v>0</v>
      </c>
      <c r="V25" s="41">
        <v>100</v>
      </c>
      <c r="W25" s="41">
        <v>0</v>
      </c>
      <c r="X25" s="41">
        <v>0</v>
      </c>
      <c r="Y25" s="41">
        <v>0</v>
      </c>
      <c r="Z25" s="41">
        <v>0</v>
      </c>
      <c r="AA25" s="30">
        <v>0</v>
      </c>
      <c r="AR25" s="1" t="s">
        <v>102</v>
      </c>
      <c r="AS25" s="21">
        <f t="shared" ref="AS25:AS30" si="2">AF38</f>
        <v>297.73935539484955</v>
      </c>
      <c r="AV25" s="29">
        <v>721383.00612203439</v>
      </c>
      <c r="AW25" s="41">
        <v>9712.4413628090333</v>
      </c>
      <c r="AX25" s="41">
        <v>176.61009364948262</v>
      </c>
      <c r="AY25" s="41">
        <v>-1819.5302299403279</v>
      </c>
      <c r="AZ25" s="41">
        <v>3790.8697071435467</v>
      </c>
      <c r="BA25" s="41">
        <v>-2420.8953040272272</v>
      </c>
      <c r="BB25" s="30">
        <v>-14.132771470903492</v>
      </c>
    </row>
    <row r="26" spans="1:54" x14ac:dyDescent="0.25">
      <c r="A26" s="3">
        <v>2010</v>
      </c>
      <c r="B26" s="33">
        <v>1</v>
      </c>
      <c r="C26">
        <v>58529.909031000003</v>
      </c>
      <c r="D26">
        <v>162.56</v>
      </c>
      <c r="E26">
        <v>32803.370000000003</v>
      </c>
      <c r="G26" s="21">
        <v>58529.909031000003</v>
      </c>
      <c r="H26" s="29">
        <v>1</v>
      </c>
      <c r="I26">
        <v>9</v>
      </c>
      <c r="J26" s="33">
        <f t="shared" si="1"/>
        <v>0</v>
      </c>
      <c r="K26" s="33">
        <f t="shared" si="0"/>
        <v>0</v>
      </c>
      <c r="L26" s="33">
        <f t="shared" si="0"/>
        <v>0</v>
      </c>
      <c r="M26">
        <v>162.56</v>
      </c>
      <c r="N26" s="30">
        <v>32803.370000000003</v>
      </c>
      <c r="R26" s="21">
        <v>0</v>
      </c>
      <c r="U26" s="29">
        <v>0</v>
      </c>
      <c r="V26" s="41">
        <v>0</v>
      </c>
      <c r="W26" s="41">
        <v>100</v>
      </c>
      <c r="X26" s="41">
        <v>0</v>
      </c>
      <c r="Y26" s="41">
        <v>0</v>
      </c>
      <c r="Z26" s="41">
        <v>0</v>
      </c>
      <c r="AA26" s="30">
        <v>0</v>
      </c>
      <c r="AR26" s="58" t="s">
        <v>103</v>
      </c>
      <c r="AS26" s="21">
        <f t="shared" si="2"/>
        <v>7195.0964792629529</v>
      </c>
      <c r="AV26" s="29">
        <v>-137729.69143195657</v>
      </c>
      <c r="AW26" s="41">
        <v>176.61009364931164</v>
      </c>
      <c r="AX26" s="41">
        <v>493006.40421990317</v>
      </c>
      <c r="AY26" s="41">
        <v>246946.02826260723</v>
      </c>
      <c r="AZ26" s="41">
        <v>247983.27434080988</v>
      </c>
      <c r="BA26" s="41">
        <v>338.33936153164512</v>
      </c>
      <c r="BB26" s="30">
        <v>-5.1049678440772324</v>
      </c>
    </row>
    <row r="27" spans="1:54" x14ac:dyDescent="0.25">
      <c r="A27" s="3">
        <v>2010</v>
      </c>
      <c r="B27" s="34">
        <v>2</v>
      </c>
      <c r="C27">
        <v>64860.832703</v>
      </c>
      <c r="D27">
        <v>160.16999999999999</v>
      </c>
      <c r="E27">
        <v>32206.828000000001</v>
      </c>
      <c r="G27" s="21">
        <v>64860.832703</v>
      </c>
      <c r="H27" s="29">
        <v>1</v>
      </c>
      <c r="I27">
        <v>10</v>
      </c>
      <c r="J27" s="34">
        <f t="shared" si="1"/>
        <v>1</v>
      </c>
      <c r="K27" s="34">
        <f t="shared" si="0"/>
        <v>0</v>
      </c>
      <c r="L27" s="34">
        <f t="shared" si="0"/>
        <v>0</v>
      </c>
      <c r="M27">
        <v>160.16999999999999</v>
      </c>
      <c r="N27" s="30">
        <v>32206.828000000001</v>
      </c>
      <c r="R27" s="21">
        <v>0</v>
      </c>
      <c r="U27" s="29">
        <v>0</v>
      </c>
      <c r="V27" s="41">
        <v>0</v>
      </c>
      <c r="W27" s="41">
        <v>0</v>
      </c>
      <c r="X27" s="41">
        <v>100</v>
      </c>
      <c r="Y27" s="41">
        <v>0</v>
      </c>
      <c r="Z27" s="41">
        <v>0</v>
      </c>
      <c r="AA27" s="30">
        <v>0</v>
      </c>
      <c r="AS27" s="21">
        <f t="shared" si="2"/>
        <v>9020.4207271620107</v>
      </c>
      <c r="AV27" s="29">
        <v>-223680.10501474046</v>
      </c>
      <c r="AW27" s="41">
        <v>-1819.5302299405714</v>
      </c>
      <c r="AX27" s="41">
        <v>246946.0282626072</v>
      </c>
      <c r="AY27" s="41">
        <v>495588.70071737521</v>
      </c>
      <c r="AZ27" s="41">
        <v>249253.91088388494</v>
      </c>
      <c r="BA27" s="41">
        <v>1053.5317497575179</v>
      </c>
      <c r="BB27" s="30">
        <v>-5.2093633288523602</v>
      </c>
    </row>
    <row r="28" spans="1:54" x14ac:dyDescent="0.25">
      <c r="A28" s="3">
        <v>2010</v>
      </c>
      <c r="B28" s="34">
        <v>3</v>
      </c>
      <c r="C28">
        <v>68175.792285000003</v>
      </c>
      <c r="D28">
        <v>162.81</v>
      </c>
      <c r="E28">
        <v>32094.646000000001</v>
      </c>
      <c r="G28" s="21">
        <v>68175.792285000003</v>
      </c>
      <c r="H28" s="29">
        <v>1</v>
      </c>
      <c r="I28">
        <v>11</v>
      </c>
      <c r="J28" s="34">
        <f t="shared" si="1"/>
        <v>0</v>
      </c>
      <c r="K28" s="34">
        <f t="shared" si="0"/>
        <v>1</v>
      </c>
      <c r="L28" s="34">
        <f t="shared" si="0"/>
        <v>0</v>
      </c>
      <c r="M28">
        <v>162.81</v>
      </c>
      <c r="N28" s="30">
        <v>32094.646000000001</v>
      </c>
      <c r="R28" s="21">
        <v>0</v>
      </c>
      <c r="U28" s="29">
        <v>0</v>
      </c>
      <c r="V28" s="41">
        <v>0</v>
      </c>
      <c r="W28" s="41">
        <v>0</v>
      </c>
      <c r="X28" s="41">
        <v>0</v>
      </c>
      <c r="Y28" s="41">
        <v>100</v>
      </c>
      <c r="Z28" s="41">
        <v>0</v>
      </c>
      <c r="AA28" s="30">
        <v>0</v>
      </c>
      <c r="AS28" s="21">
        <f t="shared" si="2"/>
        <v>6677.4932141776662</v>
      </c>
      <c r="AV28" s="29">
        <v>269017.94154908706</v>
      </c>
      <c r="AW28" s="41">
        <v>3790.8697071432089</v>
      </c>
      <c r="AX28" s="41">
        <v>247983.27434080993</v>
      </c>
      <c r="AY28" s="41">
        <v>249253.9108838852</v>
      </c>
      <c r="AZ28" s="41">
        <v>500887.67806655727</v>
      </c>
      <c r="BA28" s="41">
        <v>-284.74679689433407</v>
      </c>
      <c r="BB28" s="30">
        <v>-15.913160265857375</v>
      </c>
    </row>
    <row r="29" spans="1:54" x14ac:dyDescent="0.25">
      <c r="A29" s="3">
        <v>2010</v>
      </c>
      <c r="B29" s="34">
        <v>4</v>
      </c>
      <c r="C29">
        <v>66854.695598999999</v>
      </c>
      <c r="D29">
        <v>164.13</v>
      </c>
      <c r="E29">
        <v>31983.793000000001</v>
      </c>
      <c r="G29" s="21">
        <v>66854.695598999999</v>
      </c>
      <c r="H29" s="29">
        <v>1</v>
      </c>
      <c r="I29">
        <v>12</v>
      </c>
      <c r="J29" s="34">
        <f t="shared" si="1"/>
        <v>0</v>
      </c>
      <c r="K29" s="34">
        <f t="shared" si="0"/>
        <v>0</v>
      </c>
      <c r="L29" s="34">
        <f t="shared" si="0"/>
        <v>1</v>
      </c>
      <c r="M29">
        <v>164.13</v>
      </c>
      <c r="N29" s="30">
        <v>31983.793000000001</v>
      </c>
      <c r="R29" s="21">
        <v>0</v>
      </c>
      <c r="U29" s="29">
        <v>0</v>
      </c>
      <c r="V29" s="41">
        <v>0</v>
      </c>
      <c r="W29" s="41">
        <v>0</v>
      </c>
      <c r="X29" s="41">
        <v>0</v>
      </c>
      <c r="Y29" s="41">
        <v>0</v>
      </c>
      <c r="Z29" s="41">
        <v>100</v>
      </c>
      <c r="AA29" s="30">
        <v>0</v>
      </c>
      <c r="AS29" s="21">
        <f t="shared" si="2"/>
        <v>61.584166657463356</v>
      </c>
      <c r="AV29" s="29">
        <v>-157765.12655615894</v>
      </c>
      <c r="AW29" s="41">
        <v>-2420.8953040272741</v>
      </c>
      <c r="AX29" s="41">
        <v>338.33936153157947</v>
      </c>
      <c r="AY29" s="41">
        <v>1053.5317497574204</v>
      </c>
      <c r="AZ29" s="41">
        <v>-284.74679689446339</v>
      </c>
      <c r="BA29" s="41">
        <v>858.93792824754644</v>
      </c>
      <c r="BB29" s="30">
        <v>1.4757528269958824</v>
      </c>
    </row>
    <row r="30" spans="1:54" ht="15.75" thickBot="1" x14ac:dyDescent="0.3">
      <c r="A30" s="3">
        <v>2011</v>
      </c>
      <c r="B30">
        <v>1</v>
      </c>
      <c r="C30">
        <v>62096.668037000003</v>
      </c>
      <c r="D30">
        <v>164.56</v>
      </c>
      <c r="E30">
        <v>31955.817999999999</v>
      </c>
      <c r="G30" s="21">
        <v>62096.668037000003</v>
      </c>
      <c r="H30" s="29">
        <v>1</v>
      </c>
      <c r="I30">
        <v>13</v>
      </c>
      <c r="J30">
        <f t="shared" si="1"/>
        <v>0</v>
      </c>
      <c r="K30">
        <f t="shared" si="0"/>
        <v>0</v>
      </c>
      <c r="L30">
        <f t="shared" si="0"/>
        <v>0</v>
      </c>
      <c r="M30">
        <v>164.56</v>
      </c>
      <c r="N30" s="30">
        <v>31955.817999999999</v>
      </c>
      <c r="R30" s="23">
        <v>0</v>
      </c>
      <c r="U30" s="26">
        <v>0</v>
      </c>
      <c r="V30" s="27">
        <v>0</v>
      </c>
      <c r="W30" s="27">
        <v>0</v>
      </c>
      <c r="X30" s="27">
        <v>0</v>
      </c>
      <c r="Y30" s="27">
        <v>0</v>
      </c>
      <c r="Z30" s="27">
        <v>0</v>
      </c>
      <c r="AA30" s="28">
        <v>100</v>
      </c>
      <c r="AS30" s="23">
        <f t="shared" si="2"/>
        <v>0.56416321391202473</v>
      </c>
      <c r="AV30" s="26">
        <v>-1375.8128654176269</v>
      </c>
      <c r="AW30" s="27">
        <v>-14.132771470902973</v>
      </c>
      <c r="AX30" s="27">
        <v>-5.1049678440775681</v>
      </c>
      <c r="AY30" s="27">
        <v>-5.2093633288529206</v>
      </c>
      <c r="AZ30" s="27">
        <v>-15.913160265857739</v>
      </c>
      <c r="BA30" s="27">
        <v>1.4757528269956868</v>
      </c>
      <c r="BB30" s="28">
        <v>4.130927393676153E-2</v>
      </c>
    </row>
    <row r="31" spans="1:54" x14ac:dyDescent="0.25">
      <c r="A31" s="3">
        <v>2011</v>
      </c>
      <c r="B31">
        <v>2</v>
      </c>
      <c r="C31">
        <v>70664.099925999995</v>
      </c>
      <c r="D31">
        <v>168.9</v>
      </c>
      <c r="E31">
        <v>32886.192999999999</v>
      </c>
      <c r="G31" s="21">
        <v>70664.099925999995</v>
      </c>
      <c r="H31" s="29">
        <v>1</v>
      </c>
      <c r="I31">
        <v>14</v>
      </c>
      <c r="J31">
        <f t="shared" si="1"/>
        <v>1</v>
      </c>
      <c r="K31">
        <f t="shared" si="0"/>
        <v>0</v>
      </c>
      <c r="L31">
        <f t="shared" si="0"/>
        <v>0</v>
      </c>
      <c r="M31">
        <v>168.9</v>
      </c>
      <c r="N31" s="30">
        <v>32886.192999999999</v>
      </c>
      <c r="Q31" s="1" t="s">
        <v>64</v>
      </c>
      <c r="T31" s="1" t="s">
        <v>64</v>
      </c>
    </row>
    <row r="32" spans="1:54" x14ac:dyDescent="0.25">
      <c r="A32" s="3">
        <v>2011</v>
      </c>
      <c r="B32">
        <v>3</v>
      </c>
      <c r="C32">
        <v>72340.903619999997</v>
      </c>
      <c r="D32">
        <v>169.71</v>
      </c>
      <c r="E32">
        <v>31727.071</v>
      </c>
      <c r="G32" s="21">
        <v>72340.903619999997</v>
      </c>
      <c r="H32" s="29">
        <v>1</v>
      </c>
      <c r="I32">
        <v>15</v>
      </c>
      <c r="J32">
        <f t="shared" si="1"/>
        <v>0</v>
      </c>
      <c r="K32">
        <f t="shared" si="0"/>
        <v>1</v>
      </c>
      <c r="L32">
        <f t="shared" si="0"/>
        <v>0</v>
      </c>
      <c r="M32">
        <v>169.71</v>
      </c>
      <c r="N32" s="30">
        <v>31727.071</v>
      </c>
      <c r="Q32" t="s">
        <v>65</v>
      </c>
      <c r="T32" t="s">
        <v>65</v>
      </c>
      <c r="AR32" s="1" t="s">
        <v>105</v>
      </c>
    </row>
    <row r="33" spans="1:47" x14ac:dyDescent="0.25">
      <c r="A33" s="3">
        <v>2011</v>
      </c>
      <c r="B33">
        <v>4</v>
      </c>
      <c r="C33">
        <v>72694.405287000001</v>
      </c>
      <c r="D33">
        <v>173.92</v>
      </c>
      <c r="E33">
        <v>32044.946</v>
      </c>
      <c r="G33" s="21">
        <v>72694.405287000001</v>
      </c>
      <c r="H33" s="29">
        <v>1</v>
      </c>
      <c r="I33">
        <v>16</v>
      </c>
      <c r="J33">
        <f t="shared" si="1"/>
        <v>0</v>
      </c>
      <c r="K33">
        <f t="shared" si="0"/>
        <v>0</v>
      </c>
      <c r="L33">
        <f t="shared" si="0"/>
        <v>1</v>
      </c>
      <c r="M33">
        <v>173.92</v>
      </c>
      <c r="N33" s="30">
        <v>32044.946</v>
      </c>
      <c r="Q33" t="s">
        <v>66</v>
      </c>
      <c r="T33" t="s">
        <v>70</v>
      </c>
    </row>
    <row r="34" spans="1:47" x14ac:dyDescent="0.25">
      <c r="A34" s="3">
        <v>2012</v>
      </c>
      <c r="B34">
        <v>1</v>
      </c>
      <c r="C34">
        <v>66350.150739000004</v>
      </c>
      <c r="D34">
        <v>176.4</v>
      </c>
      <c r="E34">
        <v>32031.120999999999</v>
      </c>
      <c r="G34" s="21">
        <v>66350.150739000004</v>
      </c>
      <c r="H34" s="29">
        <v>1</v>
      </c>
      <c r="I34">
        <v>17</v>
      </c>
      <c r="J34">
        <f t="shared" si="1"/>
        <v>0</v>
      </c>
      <c r="K34">
        <f t="shared" si="1"/>
        <v>0</v>
      </c>
      <c r="L34">
        <f t="shared" si="1"/>
        <v>0</v>
      </c>
      <c r="M34">
        <v>176.4</v>
      </c>
      <c r="N34" s="30">
        <v>32031.120999999999</v>
      </c>
      <c r="Q34" t="s">
        <v>67</v>
      </c>
      <c r="T34" t="s">
        <v>71</v>
      </c>
    </row>
    <row r="35" spans="1:47" x14ac:dyDescent="0.25">
      <c r="A35" s="3">
        <v>2012</v>
      </c>
      <c r="B35">
        <v>2</v>
      </c>
      <c r="C35">
        <v>72499.083404999998</v>
      </c>
      <c r="D35">
        <v>178.15</v>
      </c>
      <c r="E35">
        <v>32673.521000000001</v>
      </c>
      <c r="G35" s="21">
        <v>72499.083404999998</v>
      </c>
      <c r="H35" s="29">
        <v>1</v>
      </c>
      <c r="I35">
        <v>18</v>
      </c>
      <c r="J35">
        <f t="shared" si="1"/>
        <v>1</v>
      </c>
      <c r="K35">
        <f t="shared" si="1"/>
        <v>0</v>
      </c>
      <c r="L35">
        <f t="shared" si="1"/>
        <v>0</v>
      </c>
      <c r="M35">
        <v>178.15</v>
      </c>
      <c r="N35" s="30">
        <v>32673.521000000001</v>
      </c>
      <c r="AU35" t="s">
        <v>109</v>
      </c>
    </row>
    <row r="36" spans="1:47" ht="15.75" thickBot="1" x14ac:dyDescent="0.3">
      <c r="A36" s="3">
        <v>2012</v>
      </c>
      <c r="B36">
        <v>3</v>
      </c>
      <c r="C36">
        <v>74605.804109000004</v>
      </c>
      <c r="D36">
        <v>178.24</v>
      </c>
      <c r="E36">
        <v>33166.864000000001</v>
      </c>
      <c r="G36" s="21">
        <v>74605.804109000004</v>
      </c>
      <c r="H36" s="29">
        <v>1</v>
      </c>
      <c r="I36">
        <v>19</v>
      </c>
      <c r="J36">
        <f t="shared" si="1"/>
        <v>0</v>
      </c>
      <c r="K36">
        <f t="shared" si="1"/>
        <v>1</v>
      </c>
      <c r="L36">
        <f t="shared" si="1"/>
        <v>0</v>
      </c>
      <c r="M36">
        <v>178.24</v>
      </c>
      <c r="N36" s="30">
        <v>33166.864000000001</v>
      </c>
      <c r="Q36" s="46" t="s">
        <v>55</v>
      </c>
      <c r="AE36" s="50" t="s">
        <v>84</v>
      </c>
      <c r="AU36" t="s">
        <v>110</v>
      </c>
    </row>
    <row r="37" spans="1:47" x14ac:dyDescent="0.25">
      <c r="A37" s="3">
        <v>2012</v>
      </c>
      <c r="B37">
        <v>4</v>
      </c>
      <c r="C37">
        <v>72211.508877999993</v>
      </c>
      <c r="D37">
        <v>181.88</v>
      </c>
      <c r="E37">
        <v>33291.110999999997</v>
      </c>
      <c r="G37" s="21">
        <v>72211.508877999993</v>
      </c>
      <c r="H37" s="29">
        <v>1</v>
      </c>
      <c r="I37">
        <v>20</v>
      </c>
      <c r="J37">
        <f t="shared" si="1"/>
        <v>0</v>
      </c>
      <c r="K37">
        <f t="shared" si="1"/>
        <v>0</v>
      </c>
      <c r="L37">
        <f t="shared" si="1"/>
        <v>1</v>
      </c>
      <c r="M37">
        <v>181.88</v>
      </c>
      <c r="N37" s="30">
        <v>33291.110999999997</v>
      </c>
      <c r="Q37" s="46" t="s">
        <v>72</v>
      </c>
      <c r="R37" s="7">
        <f>R24</f>
        <v>0</v>
      </c>
      <c r="T37" s="46" t="s">
        <v>73</v>
      </c>
      <c r="U37" s="10" cm="1">
        <f t="array" ref="U37:AA43">R13/(R12-2)*MINVERSE(_xlfn.ANCHORARRAY(U24))</f>
        <v>0.02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5">
        <v>0</v>
      </c>
      <c r="AE37" s="50" t="s">
        <v>85</v>
      </c>
      <c r="AF37" s="7" cm="1">
        <f t="array" ref="AF37:AF43">MMULT(MINVERSE(_xlfn.ANCHORARRAY(AI37)),MMULT(CC,aa)+MMULT(MMULT(TRANSPOSE(X),X),_xlfn.ANCHORARRAY(AF50)))</f>
        <v>28412.628372117877</v>
      </c>
      <c r="AH37" s="50" t="s">
        <v>86</v>
      </c>
      <c r="AI37" s="10" cm="1">
        <f t="array" ref="AI37:AO43">CC+MMULT(TRANSPOSE(X),X)</f>
        <v>48.02</v>
      </c>
      <c r="AJ37" s="24">
        <v>1176</v>
      </c>
      <c r="AK37" s="24">
        <v>12</v>
      </c>
      <c r="AL37" s="24">
        <v>12</v>
      </c>
      <c r="AM37" s="24">
        <v>12</v>
      </c>
      <c r="AN37" s="24">
        <v>9233.720000000003</v>
      </c>
      <c r="AO37" s="25">
        <v>1679398.0610000005</v>
      </c>
      <c r="AS37" t="s">
        <v>107</v>
      </c>
      <c r="AT37" t="s">
        <v>108</v>
      </c>
      <c r="AU37" t="s">
        <v>111</v>
      </c>
    </row>
    <row r="38" spans="1:47" x14ac:dyDescent="0.25">
      <c r="A38" s="3">
        <v>2013</v>
      </c>
      <c r="B38">
        <v>1</v>
      </c>
      <c r="C38">
        <v>67034.369783999995</v>
      </c>
      <c r="D38">
        <v>184.34</v>
      </c>
      <c r="E38">
        <v>33644.319000000003</v>
      </c>
      <c r="G38" s="21">
        <v>67034.369783999995</v>
      </c>
      <c r="H38" s="29">
        <v>1</v>
      </c>
      <c r="I38">
        <v>21</v>
      </c>
      <c r="J38">
        <f t="shared" si="1"/>
        <v>0</v>
      </c>
      <c r="K38">
        <f t="shared" si="1"/>
        <v>0</v>
      </c>
      <c r="L38">
        <f t="shared" si="1"/>
        <v>0</v>
      </c>
      <c r="M38">
        <v>184.34</v>
      </c>
      <c r="N38" s="30">
        <v>33644.319000000003</v>
      </c>
      <c r="Q38" t="s">
        <v>63</v>
      </c>
      <c r="R38" s="21">
        <f t="shared" ref="R38:R43" si="3">R25</f>
        <v>0</v>
      </c>
      <c r="T38" t="s">
        <v>74</v>
      </c>
      <c r="U38" s="29">
        <v>0</v>
      </c>
      <c r="V38" s="41">
        <v>0.02</v>
      </c>
      <c r="W38" s="41">
        <v>0</v>
      </c>
      <c r="X38" s="41">
        <v>0</v>
      </c>
      <c r="Y38" s="41">
        <v>0</v>
      </c>
      <c r="Z38" s="41">
        <v>0</v>
      </c>
      <c r="AA38" s="30">
        <v>0</v>
      </c>
      <c r="AF38" s="21">
        <v>297.73935539484955</v>
      </c>
      <c r="AI38" s="29">
        <v>1176</v>
      </c>
      <c r="AJ38" s="41">
        <v>38024.019999999997</v>
      </c>
      <c r="AK38" s="41">
        <v>288</v>
      </c>
      <c r="AL38" s="41">
        <v>300</v>
      </c>
      <c r="AM38" s="41">
        <v>312</v>
      </c>
      <c r="AN38" s="41">
        <v>248041.19000000003</v>
      </c>
      <c r="AO38" s="30">
        <v>43508176.297999986</v>
      </c>
      <c r="AS38">
        <v>0</v>
      </c>
      <c r="AT38" t="s">
        <v>24</v>
      </c>
      <c r="AU38">
        <f>AS24</f>
        <v>28412.628372117877</v>
      </c>
    </row>
    <row r="39" spans="1:47" x14ac:dyDescent="0.25">
      <c r="A39" s="3">
        <v>2013</v>
      </c>
      <c r="B39">
        <v>2</v>
      </c>
      <c r="C39">
        <v>73754.302972000005</v>
      </c>
      <c r="D39">
        <v>184.82</v>
      </c>
      <c r="E39">
        <v>34401.978000000003</v>
      </c>
      <c r="G39" s="21">
        <v>73754.302972000005</v>
      </c>
      <c r="H39" s="29">
        <v>1</v>
      </c>
      <c r="I39">
        <v>22</v>
      </c>
      <c r="J39">
        <f t="shared" si="1"/>
        <v>1</v>
      </c>
      <c r="K39">
        <f t="shared" si="1"/>
        <v>0</v>
      </c>
      <c r="L39">
        <f t="shared" si="1"/>
        <v>0</v>
      </c>
      <c r="M39">
        <v>184.82</v>
      </c>
      <c r="N39" s="30">
        <v>34401.978000000003</v>
      </c>
      <c r="R39" s="21">
        <f t="shared" si="3"/>
        <v>0</v>
      </c>
      <c r="U39" s="29">
        <v>0</v>
      </c>
      <c r="V39" s="41">
        <v>0</v>
      </c>
      <c r="W39" s="41">
        <v>0.02</v>
      </c>
      <c r="X39" s="41">
        <v>0</v>
      </c>
      <c r="Y39" s="41">
        <v>0</v>
      </c>
      <c r="Z39" s="41">
        <v>0</v>
      </c>
      <c r="AA39" s="30">
        <v>0</v>
      </c>
      <c r="AF39" s="21">
        <v>7195.0964792629529</v>
      </c>
      <c r="AI39" s="29">
        <v>12</v>
      </c>
      <c r="AJ39" s="41">
        <v>288</v>
      </c>
      <c r="AK39" s="41">
        <v>12.02</v>
      </c>
      <c r="AL39" s="41">
        <v>0</v>
      </c>
      <c r="AM39" s="41">
        <v>0</v>
      </c>
      <c r="AN39" s="41">
        <v>2293.34</v>
      </c>
      <c r="AO39" s="30">
        <v>417750.05099999998</v>
      </c>
      <c r="AS39">
        <v>1</v>
      </c>
      <c r="AT39" t="s">
        <v>25</v>
      </c>
      <c r="AU39">
        <f t="shared" ref="AU39:AU44" si="4">AS25</f>
        <v>297.73935539484955</v>
      </c>
    </row>
    <row r="40" spans="1:47" x14ac:dyDescent="0.25">
      <c r="A40" s="3">
        <v>2013</v>
      </c>
      <c r="B40">
        <v>3</v>
      </c>
      <c r="C40" s="4">
        <v>77633.761452000006</v>
      </c>
      <c r="D40" s="4">
        <v>185.87</v>
      </c>
      <c r="E40" s="6">
        <v>34896.921000000002</v>
      </c>
      <c r="G40" s="22">
        <v>77633.761452000006</v>
      </c>
      <c r="H40" s="29">
        <v>1</v>
      </c>
      <c r="I40">
        <v>23</v>
      </c>
      <c r="J40">
        <f t="shared" si="1"/>
        <v>0</v>
      </c>
      <c r="K40">
        <f t="shared" si="1"/>
        <v>1</v>
      </c>
      <c r="L40">
        <f t="shared" si="1"/>
        <v>0</v>
      </c>
      <c r="M40" s="4">
        <v>185.87</v>
      </c>
      <c r="N40" s="31">
        <v>34896.921000000002</v>
      </c>
      <c r="R40" s="21">
        <f t="shared" si="3"/>
        <v>0</v>
      </c>
      <c r="U40" s="29">
        <v>0</v>
      </c>
      <c r="V40" s="41">
        <v>0</v>
      </c>
      <c r="W40" s="41">
        <v>0</v>
      </c>
      <c r="X40" s="41">
        <v>0.02</v>
      </c>
      <c r="Y40" s="41">
        <v>0</v>
      </c>
      <c r="Z40" s="41">
        <v>0</v>
      </c>
      <c r="AA40" s="30">
        <v>0</v>
      </c>
      <c r="AF40" s="21">
        <v>9020.4207271620107</v>
      </c>
      <c r="AI40" s="29">
        <v>12</v>
      </c>
      <c r="AJ40" s="41">
        <v>300</v>
      </c>
      <c r="AK40" s="41">
        <v>0</v>
      </c>
      <c r="AL40" s="41">
        <v>12.02</v>
      </c>
      <c r="AM40" s="41">
        <v>0</v>
      </c>
      <c r="AN40" s="41">
        <v>2311.1400000000003</v>
      </c>
      <c r="AO40" s="30">
        <v>421249.984</v>
      </c>
      <c r="AS40">
        <v>2</v>
      </c>
      <c r="AT40" t="s">
        <v>26</v>
      </c>
      <c r="AU40">
        <f t="shared" si="4"/>
        <v>7195.0964792629529</v>
      </c>
    </row>
    <row r="41" spans="1:47" x14ac:dyDescent="0.25">
      <c r="A41" s="3">
        <v>2013</v>
      </c>
      <c r="B41">
        <v>4</v>
      </c>
      <c r="C41">
        <v>75834.407705000005</v>
      </c>
      <c r="D41">
        <v>188.76</v>
      </c>
      <c r="E41" s="6">
        <v>34658.65</v>
      </c>
      <c r="G41" s="21">
        <v>75834.407705000005</v>
      </c>
      <c r="H41" s="29">
        <v>1</v>
      </c>
      <c r="I41">
        <v>24</v>
      </c>
      <c r="J41">
        <f t="shared" si="1"/>
        <v>0</v>
      </c>
      <c r="K41">
        <f t="shared" si="1"/>
        <v>0</v>
      </c>
      <c r="L41">
        <f t="shared" si="1"/>
        <v>1</v>
      </c>
      <c r="M41">
        <v>188.76</v>
      </c>
      <c r="N41" s="31">
        <v>34658.65</v>
      </c>
      <c r="R41" s="21">
        <f t="shared" si="3"/>
        <v>0</v>
      </c>
      <c r="U41" s="29">
        <v>0</v>
      </c>
      <c r="V41" s="41">
        <v>0</v>
      </c>
      <c r="W41" s="41">
        <v>0</v>
      </c>
      <c r="X41" s="41">
        <v>0</v>
      </c>
      <c r="Y41" s="41">
        <v>0.02</v>
      </c>
      <c r="Z41" s="41">
        <v>0</v>
      </c>
      <c r="AA41" s="30">
        <v>0</v>
      </c>
      <c r="AF41" s="21">
        <v>6677.4932141776662</v>
      </c>
      <c r="AI41" s="29">
        <v>12</v>
      </c>
      <c r="AJ41" s="41">
        <v>312</v>
      </c>
      <c r="AK41" s="41">
        <v>0</v>
      </c>
      <c r="AL41" s="41">
        <v>0</v>
      </c>
      <c r="AM41" s="41">
        <v>12.02</v>
      </c>
      <c r="AN41" s="41">
        <v>2353.91</v>
      </c>
      <c r="AO41" s="30">
        <v>426942.04599999997</v>
      </c>
      <c r="AS41">
        <v>3</v>
      </c>
      <c r="AT41" t="s">
        <v>27</v>
      </c>
      <c r="AU41">
        <f t="shared" si="4"/>
        <v>9020.4207271620107</v>
      </c>
    </row>
    <row r="42" spans="1:47" x14ac:dyDescent="0.25">
      <c r="A42" s="3">
        <v>2014</v>
      </c>
      <c r="B42">
        <v>1</v>
      </c>
      <c r="C42">
        <v>69852.187491999997</v>
      </c>
      <c r="D42">
        <v>191.08</v>
      </c>
      <c r="E42">
        <v>34744.93</v>
      </c>
      <c r="G42" s="21">
        <v>69852.187491999997</v>
      </c>
      <c r="H42" s="29">
        <v>1</v>
      </c>
      <c r="I42">
        <v>25</v>
      </c>
      <c r="J42">
        <f t="shared" si="1"/>
        <v>0</v>
      </c>
      <c r="K42">
        <f t="shared" si="1"/>
        <v>0</v>
      </c>
      <c r="L42">
        <f t="shared" si="1"/>
        <v>0</v>
      </c>
      <c r="M42">
        <v>191.08</v>
      </c>
      <c r="N42" s="30">
        <v>34744.93</v>
      </c>
      <c r="R42" s="21">
        <f t="shared" si="3"/>
        <v>0</v>
      </c>
      <c r="U42" s="29">
        <v>0</v>
      </c>
      <c r="V42" s="41">
        <v>0</v>
      </c>
      <c r="W42" s="41">
        <v>0</v>
      </c>
      <c r="X42" s="41">
        <v>0</v>
      </c>
      <c r="Y42" s="41">
        <v>0</v>
      </c>
      <c r="Z42" s="41">
        <v>0.02</v>
      </c>
      <c r="AA42" s="30">
        <v>0</v>
      </c>
      <c r="AF42" s="21">
        <v>61.584166657463356</v>
      </c>
      <c r="AI42" s="29">
        <v>9233.720000000003</v>
      </c>
      <c r="AJ42" s="41">
        <v>248041.19000000003</v>
      </c>
      <c r="AK42" s="41">
        <v>2293.34</v>
      </c>
      <c r="AL42" s="41">
        <v>2311.1400000000003</v>
      </c>
      <c r="AM42" s="41">
        <v>2353.91</v>
      </c>
      <c r="AN42" s="41">
        <v>1831279.2520000001</v>
      </c>
      <c r="AO42" s="30">
        <v>328450939.48925006</v>
      </c>
      <c r="AS42">
        <v>4</v>
      </c>
      <c r="AT42" t="s">
        <v>28</v>
      </c>
      <c r="AU42">
        <f t="shared" si="4"/>
        <v>6677.4932141776662</v>
      </c>
    </row>
    <row r="43" spans="1:47" ht="15.75" thickBot="1" x14ac:dyDescent="0.3">
      <c r="A43" s="3">
        <v>2014</v>
      </c>
      <c r="B43">
        <v>2</v>
      </c>
      <c r="C43">
        <v>77084.831644000005</v>
      </c>
      <c r="D43">
        <v>195.13</v>
      </c>
      <c r="E43">
        <v>35172.203000000001</v>
      </c>
      <c r="G43" s="21">
        <v>77084.831644000005</v>
      </c>
      <c r="H43" s="29">
        <v>1</v>
      </c>
      <c r="I43">
        <v>26</v>
      </c>
      <c r="J43">
        <f t="shared" si="1"/>
        <v>1</v>
      </c>
      <c r="K43">
        <f t="shared" si="1"/>
        <v>0</v>
      </c>
      <c r="L43">
        <f t="shared" si="1"/>
        <v>0</v>
      </c>
      <c r="M43">
        <v>195.13</v>
      </c>
      <c r="N43" s="30">
        <v>35172.203000000001</v>
      </c>
      <c r="R43" s="23">
        <f t="shared" si="3"/>
        <v>0</v>
      </c>
      <c r="U43" s="26">
        <v>0</v>
      </c>
      <c r="V43" s="27">
        <v>0</v>
      </c>
      <c r="W43" s="27">
        <v>0</v>
      </c>
      <c r="X43" s="27">
        <v>0</v>
      </c>
      <c r="Y43" s="27">
        <v>0</v>
      </c>
      <c r="Z43" s="27">
        <v>0</v>
      </c>
      <c r="AA43" s="28">
        <v>0.02</v>
      </c>
      <c r="AF43" s="23">
        <v>0.56416321391202473</v>
      </c>
      <c r="AI43" s="26">
        <v>1679398.0610000005</v>
      </c>
      <c r="AJ43" s="27">
        <v>43508176.297999986</v>
      </c>
      <c r="AK43" s="27">
        <v>417750.05099999998</v>
      </c>
      <c r="AL43" s="27">
        <v>421249.984</v>
      </c>
      <c r="AM43" s="27">
        <v>426942.04599999997</v>
      </c>
      <c r="AN43" s="27">
        <v>328450939.48925006</v>
      </c>
      <c r="AO43" s="28">
        <v>59425023676.159302</v>
      </c>
      <c r="AS43">
        <v>5</v>
      </c>
      <c r="AT43" t="s">
        <v>29</v>
      </c>
      <c r="AU43">
        <f t="shared" si="4"/>
        <v>61.584166657463356</v>
      </c>
    </row>
    <row r="44" spans="1:47" x14ac:dyDescent="0.25">
      <c r="A44" s="3">
        <v>2014</v>
      </c>
      <c r="B44">
        <v>3</v>
      </c>
      <c r="C44">
        <v>78026.801374999995</v>
      </c>
      <c r="D44">
        <v>196.95</v>
      </c>
      <c r="E44">
        <v>35509.286999999997</v>
      </c>
      <c r="G44" s="21">
        <v>78026.801374999995</v>
      </c>
      <c r="H44" s="29">
        <v>1</v>
      </c>
      <c r="I44">
        <v>27</v>
      </c>
      <c r="J44">
        <f t="shared" si="1"/>
        <v>0</v>
      </c>
      <c r="K44">
        <f t="shared" si="1"/>
        <v>1</v>
      </c>
      <c r="L44">
        <f t="shared" si="1"/>
        <v>0</v>
      </c>
      <c r="M44">
        <v>196.95</v>
      </c>
      <c r="N44" s="30">
        <v>35509.286999999997</v>
      </c>
      <c r="AS44">
        <v>6</v>
      </c>
      <c r="AT44" t="s">
        <v>30</v>
      </c>
      <c r="AU44">
        <f t="shared" si="4"/>
        <v>0.56416321391202473</v>
      </c>
    </row>
    <row r="45" spans="1:47" x14ac:dyDescent="0.25">
      <c r="A45" s="3">
        <v>2014</v>
      </c>
      <c r="B45">
        <v>4</v>
      </c>
      <c r="C45">
        <v>75528.880665000004</v>
      </c>
      <c r="D45">
        <v>205.31</v>
      </c>
      <c r="E45">
        <v>36068.822</v>
      </c>
      <c r="G45" s="21">
        <v>75528.880665000004</v>
      </c>
      <c r="H45" s="29">
        <v>1</v>
      </c>
      <c r="I45">
        <v>28</v>
      </c>
      <c r="J45">
        <f t="shared" si="1"/>
        <v>0</v>
      </c>
      <c r="K45">
        <f t="shared" si="1"/>
        <v>0</v>
      </c>
      <c r="L45">
        <f t="shared" si="1"/>
        <v>1</v>
      </c>
      <c r="M45">
        <v>205.31</v>
      </c>
      <c r="N45" s="30">
        <v>36068.822</v>
      </c>
      <c r="U45" t="s">
        <v>75</v>
      </c>
      <c r="AE45" t="s">
        <v>88</v>
      </c>
      <c r="AI45" t="s">
        <v>89</v>
      </c>
    </row>
    <row r="46" spans="1:47" x14ac:dyDescent="0.25">
      <c r="A46" s="3">
        <v>2015</v>
      </c>
      <c r="B46">
        <v>1</v>
      </c>
      <c r="C46">
        <v>69060.220042000001</v>
      </c>
      <c r="D46">
        <v>209.36</v>
      </c>
      <c r="E46">
        <v>35554.724000000002</v>
      </c>
      <c r="G46" s="21">
        <v>69060.220042000001</v>
      </c>
      <c r="H46" s="29">
        <v>1</v>
      </c>
      <c r="I46">
        <v>29</v>
      </c>
      <c r="J46">
        <f t="shared" si="1"/>
        <v>0</v>
      </c>
      <c r="K46">
        <f t="shared" si="1"/>
        <v>0</v>
      </c>
      <c r="L46">
        <f t="shared" si="1"/>
        <v>0</v>
      </c>
      <c r="M46">
        <v>209.36</v>
      </c>
      <c r="N46" s="30">
        <v>35554.724000000002</v>
      </c>
      <c r="R46" t="s">
        <v>76</v>
      </c>
    </row>
    <row r="47" spans="1:47" x14ac:dyDescent="0.25">
      <c r="A47" s="3">
        <v>2015</v>
      </c>
      <c r="B47">
        <v>2</v>
      </c>
      <c r="C47">
        <v>75161.716558726417</v>
      </c>
      <c r="D47">
        <v>211.18</v>
      </c>
      <c r="E47">
        <v>34358.048999999999</v>
      </c>
      <c r="G47" s="21">
        <v>75161.716558726417</v>
      </c>
      <c r="H47" s="29">
        <v>1</v>
      </c>
      <c r="I47">
        <v>30</v>
      </c>
      <c r="J47">
        <f t="shared" si="1"/>
        <v>1</v>
      </c>
      <c r="K47">
        <f t="shared" si="1"/>
        <v>0</v>
      </c>
      <c r="L47">
        <f t="shared" si="1"/>
        <v>0</v>
      </c>
      <c r="M47">
        <v>211.18</v>
      </c>
      <c r="N47" s="30">
        <v>34358.048999999999</v>
      </c>
    </row>
    <row r="48" spans="1:47" x14ac:dyDescent="0.25">
      <c r="A48" s="3">
        <v>2015</v>
      </c>
      <c r="B48">
        <v>3</v>
      </c>
      <c r="C48">
        <v>79404.042794982844</v>
      </c>
      <c r="D48">
        <v>216.47</v>
      </c>
      <c r="E48">
        <v>34743.084000000003</v>
      </c>
      <c r="G48" s="21">
        <v>79404.042794982844</v>
      </c>
      <c r="H48" s="29">
        <v>1</v>
      </c>
      <c r="I48">
        <v>31</v>
      </c>
      <c r="J48">
        <f t="shared" si="1"/>
        <v>0</v>
      </c>
      <c r="K48">
        <f t="shared" si="1"/>
        <v>1</v>
      </c>
      <c r="L48">
        <f t="shared" si="1"/>
        <v>0</v>
      </c>
      <c r="M48">
        <v>216.47</v>
      </c>
      <c r="N48" s="30">
        <v>34743.084000000003</v>
      </c>
    </row>
    <row r="49" spans="1:32" ht="15.75" thickBot="1" x14ac:dyDescent="0.3">
      <c r="A49" s="3">
        <v>2015</v>
      </c>
      <c r="B49">
        <v>4</v>
      </c>
      <c r="C49">
        <v>76732.304621634787</v>
      </c>
      <c r="D49">
        <v>221.43</v>
      </c>
      <c r="E49">
        <v>35209.042999999998</v>
      </c>
      <c r="G49" s="21">
        <v>76732.304621634787</v>
      </c>
      <c r="H49" s="29">
        <v>1</v>
      </c>
      <c r="I49">
        <v>32</v>
      </c>
      <c r="J49">
        <f t="shared" si="1"/>
        <v>0</v>
      </c>
      <c r="K49">
        <f t="shared" si="1"/>
        <v>0</v>
      </c>
      <c r="L49">
        <f t="shared" si="1"/>
        <v>1</v>
      </c>
      <c r="M49">
        <v>221.43</v>
      </c>
      <c r="N49" s="30">
        <v>35209.042999999998</v>
      </c>
    </row>
    <row r="50" spans="1:32" x14ac:dyDescent="0.25">
      <c r="A50" s="3">
        <v>2016</v>
      </c>
      <c r="B50">
        <v>1</v>
      </c>
      <c r="C50">
        <v>69971.644534158913</v>
      </c>
      <c r="D50">
        <v>224.36</v>
      </c>
      <c r="E50">
        <v>35301.635999999999</v>
      </c>
      <c r="G50" s="21">
        <v>69971.644534158913</v>
      </c>
      <c r="H50" s="29">
        <v>1</v>
      </c>
      <c r="I50">
        <v>33</v>
      </c>
      <c r="J50">
        <f t="shared" si="1"/>
        <v>0</v>
      </c>
      <c r="K50">
        <f t="shared" si="1"/>
        <v>0</v>
      </c>
      <c r="L50">
        <f t="shared" si="1"/>
        <v>0</v>
      </c>
      <c r="M50">
        <v>224.36</v>
      </c>
      <c r="N50" s="30">
        <v>35301.635999999999</v>
      </c>
      <c r="AE50" t="s">
        <v>87</v>
      </c>
      <c r="AF50" s="7" cm="1">
        <f t="array" ref="AF50:AF56">MMULT(MINVERSE(MMULT(TRANSPOSE(X),X)),MMULT(TRANSPOSE(X),y))</f>
        <v>48169.937857657671</v>
      </c>
    </row>
    <row r="51" spans="1:32" x14ac:dyDescent="0.25">
      <c r="A51" s="3">
        <v>2016</v>
      </c>
      <c r="B51">
        <v>2</v>
      </c>
      <c r="C51">
        <v>79728.530367219006</v>
      </c>
      <c r="D51">
        <v>226.66</v>
      </c>
      <c r="E51">
        <v>35750.296000000002</v>
      </c>
      <c r="G51" s="21">
        <v>79728.530367219006</v>
      </c>
      <c r="H51" s="29">
        <v>1</v>
      </c>
      <c r="I51">
        <v>34</v>
      </c>
      <c r="J51">
        <f t="shared" si="1"/>
        <v>1</v>
      </c>
      <c r="K51">
        <f t="shared" si="1"/>
        <v>0</v>
      </c>
      <c r="L51">
        <f t="shared" si="1"/>
        <v>0</v>
      </c>
      <c r="M51">
        <v>226.66</v>
      </c>
      <c r="N51" s="30">
        <v>35750.296000000002</v>
      </c>
      <c r="AE51" t="s">
        <v>63</v>
      </c>
      <c r="AF51" s="21">
        <v>532.05346885346808</v>
      </c>
    </row>
    <row r="52" spans="1:32" x14ac:dyDescent="0.25">
      <c r="A52" s="3">
        <v>2016</v>
      </c>
      <c r="B52">
        <v>3</v>
      </c>
      <c r="C52">
        <v>81927.609626932521</v>
      </c>
      <c r="D52">
        <v>226.66</v>
      </c>
      <c r="E52">
        <v>36289.436000000002</v>
      </c>
      <c r="G52" s="21">
        <v>81927.609626932521</v>
      </c>
      <c r="H52" s="29">
        <v>1</v>
      </c>
      <c r="I52">
        <v>35</v>
      </c>
      <c r="J52">
        <f t="shared" si="1"/>
        <v>0</v>
      </c>
      <c r="K52">
        <f t="shared" si="1"/>
        <v>1</v>
      </c>
      <c r="L52">
        <f t="shared" si="1"/>
        <v>0</v>
      </c>
      <c r="M52">
        <v>226.66</v>
      </c>
      <c r="N52" s="30">
        <v>36289.436000000002</v>
      </c>
      <c r="AF52" s="21">
        <v>7200.6804865449812</v>
      </c>
    </row>
    <row r="53" spans="1:32" x14ac:dyDescent="0.25">
      <c r="A53" s="3">
        <v>2016</v>
      </c>
      <c r="B53">
        <v>4</v>
      </c>
      <c r="C53">
        <v>79754.655689456267</v>
      </c>
      <c r="D53">
        <v>234.43</v>
      </c>
      <c r="E53">
        <v>36874.489000000001</v>
      </c>
      <c r="G53" s="21">
        <v>79754.655689456267</v>
      </c>
      <c r="H53" s="29">
        <v>1</v>
      </c>
      <c r="I53">
        <v>36</v>
      </c>
      <c r="J53">
        <f t="shared" si="1"/>
        <v>0</v>
      </c>
      <c r="K53">
        <f t="shared" si="1"/>
        <v>0</v>
      </c>
      <c r="L53">
        <f t="shared" si="1"/>
        <v>1</v>
      </c>
      <c r="M53">
        <v>234.43</v>
      </c>
      <c r="N53" s="30">
        <v>36874.489000000001</v>
      </c>
      <c r="AF53" s="21">
        <v>9001.2938529029489</v>
      </c>
    </row>
    <row r="54" spans="1:32" x14ac:dyDescent="0.25">
      <c r="A54" s="3">
        <v>2017</v>
      </c>
      <c r="B54">
        <v>1</v>
      </c>
      <c r="C54">
        <v>73279.566121051263</v>
      </c>
      <c r="D54">
        <v>237.51</v>
      </c>
      <c r="E54">
        <v>37736.849000000002</v>
      </c>
      <c r="G54" s="21">
        <v>73279.566121051263</v>
      </c>
      <c r="H54" s="29">
        <v>1</v>
      </c>
      <c r="I54">
        <v>37</v>
      </c>
      <c r="J54">
        <f t="shared" si="1"/>
        <v>0</v>
      </c>
      <c r="K54">
        <f t="shared" si="1"/>
        <v>0</v>
      </c>
      <c r="L54">
        <f t="shared" si="1"/>
        <v>0</v>
      </c>
      <c r="M54">
        <v>237.51</v>
      </c>
      <c r="N54" s="30">
        <v>37736.849000000002</v>
      </c>
      <c r="AF54" s="21">
        <v>6815.0115955178626</v>
      </c>
    </row>
    <row r="55" spans="1:32" x14ac:dyDescent="0.25">
      <c r="A55" s="3">
        <v>2017</v>
      </c>
      <c r="B55">
        <v>2</v>
      </c>
      <c r="C55">
        <v>82862.916310778281</v>
      </c>
      <c r="D55">
        <v>235.28</v>
      </c>
      <c r="E55">
        <v>37937.381999999998</v>
      </c>
      <c r="G55" s="21">
        <v>82862.916310778281</v>
      </c>
      <c r="H55" s="29">
        <v>1</v>
      </c>
      <c r="I55">
        <v>38</v>
      </c>
      <c r="J55">
        <f t="shared" si="1"/>
        <v>1</v>
      </c>
      <c r="K55">
        <f t="shared" si="1"/>
        <v>0</v>
      </c>
      <c r="L55">
        <f t="shared" si="1"/>
        <v>0</v>
      </c>
      <c r="M55">
        <v>235.28</v>
      </c>
      <c r="N55" s="30">
        <v>37937.381999999998</v>
      </c>
      <c r="AF55" s="21">
        <v>10.422134277148871</v>
      </c>
    </row>
    <row r="56" spans="1:32" ht="15.75" thickBot="1" x14ac:dyDescent="0.3">
      <c r="A56" s="3">
        <v>2017</v>
      </c>
      <c r="B56">
        <v>3</v>
      </c>
      <c r="C56">
        <v>84895.489913365935</v>
      </c>
      <c r="D56">
        <v>233.26</v>
      </c>
      <c r="E56">
        <v>38513.266000000003</v>
      </c>
      <c r="G56" s="21">
        <v>84895.489913365935</v>
      </c>
      <c r="H56" s="29">
        <v>1</v>
      </c>
      <c r="I56">
        <v>39</v>
      </c>
      <c r="J56">
        <f t="shared" si="1"/>
        <v>0</v>
      </c>
      <c r="K56">
        <f t="shared" si="1"/>
        <v>1</v>
      </c>
      <c r="L56">
        <f t="shared" si="1"/>
        <v>0</v>
      </c>
      <c r="M56">
        <v>233.26</v>
      </c>
      <c r="N56" s="30">
        <v>38513.266000000003</v>
      </c>
      <c r="AF56" s="23">
        <v>0.11614088842543424</v>
      </c>
    </row>
    <row r="57" spans="1:32" x14ac:dyDescent="0.25">
      <c r="A57" s="3">
        <v>2017</v>
      </c>
      <c r="B57">
        <v>4</v>
      </c>
      <c r="C57">
        <v>83085.705236209993</v>
      </c>
      <c r="D57">
        <v>232.3</v>
      </c>
      <c r="E57">
        <v>39095.879999999997</v>
      </c>
      <c r="G57" s="21">
        <v>83085.705236209993</v>
      </c>
      <c r="H57" s="29">
        <v>1</v>
      </c>
      <c r="I57">
        <v>40</v>
      </c>
      <c r="J57">
        <f t="shared" si="1"/>
        <v>0</v>
      </c>
      <c r="K57">
        <f t="shared" si="1"/>
        <v>0</v>
      </c>
      <c r="L57">
        <f t="shared" si="1"/>
        <v>1</v>
      </c>
      <c r="M57">
        <v>232.3</v>
      </c>
      <c r="N57" s="30">
        <v>39095.879999999997</v>
      </c>
    </row>
    <row r="58" spans="1:32" x14ac:dyDescent="0.25">
      <c r="A58" s="3">
        <v>2018</v>
      </c>
      <c r="B58">
        <v>1</v>
      </c>
      <c r="C58">
        <v>76223.564862550003</v>
      </c>
      <c r="D58">
        <v>232</v>
      </c>
      <c r="E58">
        <v>39590.843999999997</v>
      </c>
      <c r="G58" s="21">
        <v>76223.564862550003</v>
      </c>
      <c r="H58" s="29">
        <v>1</v>
      </c>
      <c r="I58">
        <v>41</v>
      </c>
      <c r="J58">
        <f t="shared" si="1"/>
        <v>0</v>
      </c>
      <c r="K58">
        <f t="shared" si="1"/>
        <v>0</v>
      </c>
      <c r="L58">
        <f t="shared" si="1"/>
        <v>0</v>
      </c>
      <c r="M58">
        <v>232</v>
      </c>
      <c r="N58" s="30">
        <v>39590.843999999997</v>
      </c>
    </row>
    <row r="59" spans="1:32" x14ac:dyDescent="0.25">
      <c r="A59" s="3">
        <v>2018</v>
      </c>
      <c r="B59">
        <v>2</v>
      </c>
      <c r="C59">
        <v>84848.905851589996</v>
      </c>
      <c r="D59">
        <v>232.97</v>
      </c>
      <c r="E59">
        <v>40248.815999999999</v>
      </c>
      <c r="G59" s="21">
        <v>84848.905851589996</v>
      </c>
      <c r="H59" s="29">
        <v>1</v>
      </c>
      <c r="I59">
        <v>42</v>
      </c>
      <c r="J59">
        <f t="shared" si="1"/>
        <v>1</v>
      </c>
      <c r="K59">
        <f t="shared" si="1"/>
        <v>0</v>
      </c>
      <c r="L59">
        <f t="shared" si="1"/>
        <v>0</v>
      </c>
      <c r="M59">
        <v>232.97</v>
      </c>
      <c r="N59" s="30">
        <v>40248.815999999999</v>
      </c>
    </row>
    <row r="60" spans="1:32" x14ac:dyDescent="0.25">
      <c r="A60" s="3">
        <v>2018</v>
      </c>
      <c r="B60">
        <v>3</v>
      </c>
      <c r="C60">
        <v>86796.947939899997</v>
      </c>
      <c r="D60">
        <v>229.81</v>
      </c>
      <c r="E60">
        <v>40420.303</v>
      </c>
      <c r="G60" s="21">
        <v>86796.947939899997</v>
      </c>
      <c r="H60" s="29">
        <v>1</v>
      </c>
      <c r="I60">
        <v>43</v>
      </c>
      <c r="J60">
        <f t="shared" si="1"/>
        <v>0</v>
      </c>
      <c r="K60">
        <f t="shared" si="1"/>
        <v>1</v>
      </c>
      <c r="L60">
        <f t="shared" si="1"/>
        <v>0</v>
      </c>
      <c r="M60">
        <v>229.81</v>
      </c>
      <c r="N60" s="30">
        <v>40420.303</v>
      </c>
    </row>
    <row r="61" spans="1:32" x14ac:dyDescent="0.25">
      <c r="A61" s="3">
        <v>2018</v>
      </c>
      <c r="B61">
        <v>4</v>
      </c>
      <c r="C61">
        <v>85151.78049491001</v>
      </c>
      <c r="D61">
        <v>228.79</v>
      </c>
      <c r="E61">
        <v>41237.32</v>
      </c>
      <c r="G61" s="21">
        <v>85151.78049491001</v>
      </c>
      <c r="H61" s="29">
        <v>1</v>
      </c>
      <c r="I61">
        <v>44</v>
      </c>
      <c r="J61">
        <f t="shared" si="1"/>
        <v>0</v>
      </c>
      <c r="K61">
        <f t="shared" si="1"/>
        <v>0</v>
      </c>
      <c r="L61">
        <f t="shared" si="1"/>
        <v>1</v>
      </c>
      <c r="M61">
        <v>228.79</v>
      </c>
      <c r="N61" s="30">
        <v>41237.32</v>
      </c>
    </row>
    <row r="62" spans="1:32" x14ac:dyDescent="0.25">
      <c r="A62">
        <v>2019</v>
      </c>
      <c r="B62">
        <v>1</v>
      </c>
      <c r="C62">
        <v>77629.538573030004</v>
      </c>
      <c r="D62">
        <v>226.65</v>
      </c>
      <c r="E62">
        <v>41729.148000000001</v>
      </c>
      <c r="G62" s="21">
        <v>77629.538573030004</v>
      </c>
      <c r="H62" s="29">
        <v>1</v>
      </c>
      <c r="I62">
        <v>45</v>
      </c>
      <c r="J62">
        <f t="shared" si="1"/>
        <v>0</v>
      </c>
      <c r="K62">
        <f t="shared" si="1"/>
        <v>0</v>
      </c>
      <c r="L62">
        <f t="shared" si="1"/>
        <v>0</v>
      </c>
      <c r="M62">
        <v>226.65</v>
      </c>
      <c r="N62" s="30">
        <v>41729.148000000001</v>
      </c>
    </row>
    <row r="63" spans="1:32" x14ac:dyDescent="0.25">
      <c r="A63">
        <v>2019</v>
      </c>
      <c r="B63">
        <v>2</v>
      </c>
      <c r="C63">
        <v>87338.967535689997</v>
      </c>
      <c r="D63">
        <v>227.9</v>
      </c>
      <c r="E63">
        <v>42174.675000000003</v>
      </c>
      <c r="G63" s="21">
        <v>87338.967535689997</v>
      </c>
      <c r="H63" s="29">
        <v>1</v>
      </c>
      <c r="I63">
        <v>46</v>
      </c>
      <c r="J63">
        <f t="shared" si="1"/>
        <v>1</v>
      </c>
      <c r="K63">
        <f t="shared" si="1"/>
        <v>0</v>
      </c>
      <c r="L63">
        <f t="shared" si="1"/>
        <v>0</v>
      </c>
      <c r="M63">
        <v>227.9</v>
      </c>
      <c r="N63" s="30">
        <v>42174.675000000003</v>
      </c>
    </row>
    <row r="64" spans="1:32" x14ac:dyDescent="0.25">
      <c r="A64">
        <v>2019</v>
      </c>
      <c r="B64">
        <v>3</v>
      </c>
      <c r="C64">
        <v>89457.211009710009</v>
      </c>
      <c r="D64">
        <v>225.75</v>
      </c>
      <c r="E64">
        <v>42237.803</v>
      </c>
      <c r="G64" s="21">
        <v>89457.211009710009</v>
      </c>
      <c r="H64" s="29">
        <v>1</v>
      </c>
      <c r="I64">
        <v>47</v>
      </c>
      <c r="J64">
        <f t="shared" si="1"/>
        <v>0</v>
      </c>
      <c r="K64">
        <f t="shared" si="1"/>
        <v>1</v>
      </c>
      <c r="L64">
        <f t="shared" si="1"/>
        <v>0</v>
      </c>
      <c r="M64">
        <v>225.75</v>
      </c>
      <c r="N64" s="30">
        <v>42237.803</v>
      </c>
    </row>
    <row r="65" spans="1:14" ht="15.75" thickBot="1" x14ac:dyDescent="0.3">
      <c r="A65">
        <v>2019</v>
      </c>
      <c r="B65">
        <v>4</v>
      </c>
      <c r="C65">
        <v>87958.106180839997</v>
      </c>
      <c r="D65">
        <v>227.04</v>
      </c>
      <c r="E65">
        <v>42989.875999999997</v>
      </c>
      <c r="G65" s="23">
        <v>87958.106180839997</v>
      </c>
      <c r="H65" s="26">
        <v>1</v>
      </c>
      <c r="I65" s="27">
        <v>48</v>
      </c>
      <c r="J65" s="27">
        <f t="shared" si="1"/>
        <v>0</v>
      </c>
      <c r="K65" s="27">
        <f t="shared" si="1"/>
        <v>0</v>
      </c>
      <c r="L65" s="27">
        <f t="shared" si="1"/>
        <v>1</v>
      </c>
      <c r="M65" s="27">
        <v>227.04</v>
      </c>
      <c r="N65" s="28">
        <v>42989.875999999997</v>
      </c>
    </row>
    <row r="66" spans="1:14" x14ac:dyDescent="0.25">
      <c r="G66" s="3"/>
    </row>
    <row r="67" spans="1:14" x14ac:dyDescent="0.25">
      <c r="G67" s="3"/>
    </row>
    <row r="68" spans="1:14" x14ac:dyDescent="0.25">
      <c r="G68" s="3"/>
    </row>
    <row r="69" spans="1:14" x14ac:dyDescent="0.25">
      <c r="G69" s="3"/>
    </row>
    <row r="70" spans="1:14" x14ac:dyDescent="0.25">
      <c r="G70" s="3"/>
    </row>
    <row r="71" spans="1:14" x14ac:dyDescent="0.25">
      <c r="G71" s="3"/>
    </row>
    <row r="72" spans="1:14" x14ac:dyDescent="0.25">
      <c r="G72" s="3"/>
    </row>
    <row r="73" spans="1:14" x14ac:dyDescent="0.25">
      <c r="G73" s="3"/>
    </row>
  </sheetData>
  <mergeCells count="1">
    <mergeCell ref="H17:N17"/>
  </mergeCells>
  <phoneticPr fontId="8" type="noConversion"/>
  <pageMargins left="0.7" right="0.7" top="0.75" bottom="0.75" header="0.3" footer="0.3"/>
  <pageSetup paperSize="9" orientation="portrait" horizontalDpi="300" verticalDpi="0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O13"/>
  <sheetViews>
    <sheetView zoomScale="85" zoomScaleNormal="85" workbookViewId="0">
      <selection activeCell="F19" sqref="F19"/>
    </sheetView>
  </sheetViews>
  <sheetFormatPr defaultRowHeight="15" x14ac:dyDescent="0.25"/>
  <cols>
    <col min="1" max="1" width="9.140625" bestFit="1" customWidth="1"/>
    <col min="2" max="3" width="12.7109375" customWidth="1"/>
    <col min="4" max="4" width="12.7109375" bestFit="1" customWidth="1"/>
    <col min="6" max="6" width="17.42578125" customWidth="1"/>
    <col min="7" max="7" width="20.5703125" customWidth="1"/>
    <col min="8" max="8" width="20" customWidth="1"/>
  </cols>
  <sheetData>
    <row r="4" spans="1:15" ht="15.75" thickBot="1" x14ac:dyDescent="0.3">
      <c r="B4" t="s">
        <v>10</v>
      </c>
      <c r="F4" t="s">
        <v>11</v>
      </c>
      <c r="J4" t="s">
        <v>12</v>
      </c>
    </row>
    <row r="5" spans="1:15" ht="15.75" thickBot="1" x14ac:dyDescent="0.3">
      <c r="B5" s="38" t="s">
        <v>31</v>
      </c>
      <c r="C5" s="39"/>
      <c r="D5" s="40"/>
      <c r="F5" s="38" t="s">
        <v>31</v>
      </c>
      <c r="G5" s="39"/>
      <c r="H5" s="40"/>
      <c r="J5" s="10" t="s">
        <v>13</v>
      </c>
      <c r="K5" s="11"/>
      <c r="L5" s="18" t="s">
        <v>14</v>
      </c>
      <c r="M5" s="11"/>
      <c r="N5" s="18" t="s">
        <v>15</v>
      </c>
      <c r="O5" s="11"/>
    </row>
    <row r="6" spans="1:15" x14ac:dyDescent="0.25">
      <c r="A6" s="1" t="s">
        <v>32</v>
      </c>
      <c r="B6" s="7" t="s">
        <v>16</v>
      </c>
      <c r="C6" s="7" t="s">
        <v>17</v>
      </c>
      <c r="D6" s="7" t="s">
        <v>18</v>
      </c>
      <c r="F6" s="7" t="s">
        <v>19</v>
      </c>
      <c r="G6" s="7" t="s">
        <v>20</v>
      </c>
      <c r="H6" s="7" t="s">
        <v>21</v>
      </c>
      <c r="J6" s="12" t="s">
        <v>22</v>
      </c>
      <c r="K6" s="13" t="s">
        <v>23</v>
      </c>
      <c r="L6" s="12" t="s">
        <v>22</v>
      </c>
      <c r="M6" s="13" t="s">
        <v>23</v>
      </c>
      <c r="N6" s="12" t="s">
        <v>22</v>
      </c>
      <c r="O6" s="13" t="s">
        <v>23</v>
      </c>
    </row>
    <row r="7" spans="1:15" x14ac:dyDescent="0.25">
      <c r="A7" t="s">
        <v>24</v>
      </c>
      <c r="B7" s="8"/>
      <c r="C7" s="8"/>
      <c r="D7" s="8"/>
      <c r="F7" s="8"/>
      <c r="G7" s="8"/>
      <c r="H7" s="8"/>
      <c r="J7" s="14"/>
      <c r="K7" s="15"/>
      <c r="L7" s="14"/>
      <c r="M7" s="15"/>
      <c r="N7" s="14"/>
      <c r="O7" s="15"/>
    </row>
    <row r="8" spans="1:15" x14ac:dyDescent="0.25">
      <c r="A8" t="s">
        <v>25</v>
      </c>
      <c r="B8" s="8"/>
      <c r="C8" s="8"/>
      <c r="D8" s="8"/>
      <c r="F8" s="8"/>
      <c r="G8" s="8"/>
      <c r="H8" s="8"/>
      <c r="J8" s="14"/>
      <c r="K8" s="15"/>
      <c r="L8" s="14"/>
      <c r="M8" s="15"/>
      <c r="N8" s="14"/>
      <c r="O8" s="15"/>
    </row>
    <row r="9" spans="1:15" x14ac:dyDescent="0.25">
      <c r="A9" t="s">
        <v>26</v>
      </c>
      <c r="B9" s="8"/>
      <c r="C9" s="8"/>
      <c r="D9" s="8"/>
      <c r="F9" s="8"/>
      <c r="G9" s="8"/>
      <c r="H9" s="8"/>
      <c r="J9" s="14"/>
      <c r="K9" s="15"/>
      <c r="L9" s="14"/>
      <c r="M9" s="15"/>
      <c r="N9" s="14"/>
      <c r="O9" s="15"/>
    </row>
    <row r="10" spans="1:15" x14ac:dyDescent="0.25">
      <c r="A10" t="s">
        <v>27</v>
      </c>
      <c r="B10" s="8"/>
      <c r="C10" s="8"/>
      <c r="D10" s="8"/>
      <c r="F10" s="8"/>
      <c r="G10" s="8"/>
      <c r="H10" s="8"/>
      <c r="J10" s="14"/>
      <c r="K10" s="15"/>
      <c r="L10" s="14"/>
      <c r="M10" s="15"/>
      <c r="N10" s="14"/>
      <c r="O10" s="15"/>
    </row>
    <row r="11" spans="1:15" x14ac:dyDescent="0.25">
      <c r="A11" t="s">
        <v>28</v>
      </c>
      <c r="B11" s="8"/>
      <c r="C11" s="8"/>
      <c r="D11" s="8"/>
      <c r="F11" s="8"/>
      <c r="G11" s="8"/>
      <c r="H11" s="8"/>
      <c r="J11" s="14"/>
      <c r="K11" s="15"/>
      <c r="L11" s="14"/>
      <c r="M11" s="15"/>
      <c r="N11" s="14"/>
      <c r="O11" s="15"/>
    </row>
    <row r="12" spans="1:15" x14ac:dyDescent="0.25">
      <c r="A12" t="s">
        <v>29</v>
      </c>
      <c r="B12" s="8"/>
      <c r="C12" s="8"/>
      <c r="D12" s="8"/>
      <c r="F12" s="8"/>
      <c r="G12" s="8"/>
      <c r="H12" s="8"/>
      <c r="J12" s="14"/>
      <c r="K12" s="15"/>
      <c r="L12" s="14"/>
      <c r="M12" s="15"/>
      <c r="N12" s="14"/>
      <c r="O12" s="15"/>
    </row>
    <row r="13" spans="1:15" ht="15.75" thickBot="1" x14ac:dyDescent="0.3">
      <c r="A13" t="s">
        <v>30</v>
      </c>
      <c r="B13" s="9"/>
      <c r="C13" s="9"/>
      <c r="D13" s="9"/>
      <c r="F13" s="9"/>
      <c r="G13" s="9"/>
      <c r="H13" s="9"/>
      <c r="J13" s="16"/>
      <c r="K13" s="17"/>
      <c r="L13" s="16"/>
      <c r="M13" s="17"/>
      <c r="N13" s="16"/>
      <c r="O13" s="17"/>
    </row>
  </sheetData>
  <mergeCells count="2">
    <mergeCell ref="B5:D5"/>
    <mergeCell ref="F5:H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6</vt:i4>
      </vt:variant>
    </vt:vector>
  </HeadingPairs>
  <TitlesOfParts>
    <vt:vector size="9" baseType="lpstr">
      <vt:lpstr>Dane</vt:lpstr>
      <vt:lpstr>Wyniki zbiorczo</vt:lpstr>
      <vt:lpstr>Arkusz3</vt:lpstr>
      <vt:lpstr>aa</vt:lpstr>
      <vt:lpstr>aa_kres</vt:lpstr>
      <vt:lpstr>CC</vt:lpstr>
      <vt:lpstr>CC_kres</vt:lpstr>
      <vt:lpstr>X</vt:lpstr>
      <vt:lpstr>y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Lukasz Kwiatkowski</dc:creator>
  <cp:lastModifiedBy>s-A118-07</cp:lastModifiedBy>
  <dcterms:created xsi:type="dcterms:W3CDTF">2018-12-05T19:00:02Z</dcterms:created>
  <dcterms:modified xsi:type="dcterms:W3CDTF">2025-12-12T19:44:24Z</dcterms:modified>
</cp:coreProperties>
</file>