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yrob\Desktop\"/>
    </mc:Choice>
  </mc:AlternateContent>
  <xr:revisionPtr revIDLastSave="0" documentId="8_{2C8C2208-7DBD-4152-8F12-1200E9D34224}" xr6:coauthVersionLast="47" xr6:coauthVersionMax="47" xr10:uidLastSave="{00000000-0000-0000-0000-000000000000}"/>
  <bookViews>
    <workbookView xWindow="-110" yWindow="-110" windowWidth="19420" windowHeight="10420" xr2:uid="{80F34E6A-30BC-420D-B0DA-2473A9DABADC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3" l="1"/>
  <c r="E15" i="3"/>
  <c r="D15" i="3"/>
  <c r="C15" i="3"/>
  <c r="B15" i="3"/>
  <c r="E14" i="3"/>
  <c r="D14" i="3"/>
  <c r="C14" i="3"/>
  <c r="E13" i="3"/>
  <c r="D13" i="3"/>
  <c r="C13" i="3"/>
  <c r="B13" i="3"/>
  <c r="E9" i="3"/>
  <c r="D9" i="3"/>
  <c r="C9" i="3"/>
  <c r="E8" i="3"/>
  <c r="D8" i="3"/>
  <c r="C8" i="3"/>
  <c r="E7" i="3"/>
  <c r="D7" i="3"/>
  <c r="C7" i="3"/>
  <c r="E6" i="3"/>
  <c r="D6" i="3"/>
  <c r="C6" i="3"/>
  <c r="C5" i="3"/>
  <c r="D5" i="3" s="1"/>
  <c r="E5" i="3" s="1"/>
  <c r="D4" i="3"/>
  <c r="E4" i="3" s="1"/>
  <c r="E3" i="3"/>
  <c r="D3" i="3"/>
  <c r="G45" i="2"/>
  <c r="F45" i="2"/>
  <c r="E45" i="2"/>
  <c r="D45" i="2"/>
  <c r="C45" i="2"/>
  <c r="B53" i="2"/>
  <c r="C26" i="2"/>
  <c r="D26" i="2"/>
  <c r="E26" i="2"/>
  <c r="F26" i="2"/>
  <c r="G26" i="2"/>
  <c r="G48" i="2"/>
  <c r="G42" i="2"/>
  <c r="F42" i="2"/>
  <c r="E42" i="2"/>
  <c r="D42" i="2"/>
  <c r="C42" i="2"/>
  <c r="C38" i="2"/>
  <c r="A38" i="2"/>
  <c r="A37" i="2"/>
  <c r="C40" i="2"/>
  <c r="D40" i="2" s="1"/>
  <c r="D41" i="2"/>
  <c r="E41" i="2" s="1"/>
  <c r="F41" i="2" s="1"/>
  <c r="G41" i="2" s="1"/>
  <c r="B47" i="2"/>
  <c r="B49" i="2" s="1"/>
  <c r="C50" i="2"/>
  <c r="G50" i="2" s="1"/>
  <c r="C21" i="2"/>
  <c r="C23" i="2" s="1"/>
  <c r="D22" i="2"/>
  <c r="E22" i="2" s="1"/>
  <c r="F22" i="2" s="1"/>
  <c r="G22" i="2" s="1"/>
  <c r="B28" i="2"/>
  <c r="B30" i="2" s="1"/>
  <c r="C31" i="2"/>
  <c r="E31" i="2" s="1"/>
  <c r="C14" i="2"/>
  <c r="F14" i="2" s="1"/>
  <c r="B13" i="2"/>
  <c r="D4" i="2"/>
  <c r="D37" i="2" s="1"/>
  <c r="C4" i="2"/>
  <c r="C6" i="2" s="1"/>
  <c r="D5" i="2"/>
  <c r="E5" i="2" s="1"/>
  <c r="F5" i="2" s="1"/>
  <c r="G5" i="2" s="1"/>
  <c r="G38" i="2" s="1"/>
  <c r="B59" i="1"/>
  <c r="E34" i="1"/>
  <c r="E58" i="1"/>
  <c r="D58" i="1"/>
  <c r="C58" i="1"/>
  <c r="B58" i="1"/>
  <c r="E57" i="1"/>
  <c r="D57" i="1"/>
  <c r="C57" i="1"/>
  <c r="E56" i="1"/>
  <c r="D56" i="1"/>
  <c r="C56" i="1"/>
  <c r="B56" i="1"/>
  <c r="E55" i="1"/>
  <c r="B54" i="1"/>
  <c r="A53" i="1"/>
  <c r="E52" i="1"/>
  <c r="D52" i="1"/>
  <c r="C52" i="1"/>
  <c r="A52" i="1"/>
  <c r="E51" i="1"/>
  <c r="D51" i="1"/>
  <c r="C51" i="1"/>
  <c r="E50" i="1"/>
  <c r="D50" i="1"/>
  <c r="C50" i="1"/>
  <c r="E49" i="1"/>
  <c r="D49" i="1"/>
  <c r="C49" i="1"/>
  <c r="E48" i="1"/>
  <c r="E47" i="1"/>
  <c r="E46" i="1"/>
  <c r="E45" i="1"/>
  <c r="E44" i="1"/>
  <c r="D48" i="1"/>
  <c r="D47" i="1"/>
  <c r="D46" i="1"/>
  <c r="D45" i="1"/>
  <c r="D44" i="1"/>
  <c r="C48" i="1"/>
  <c r="C47" i="1"/>
  <c r="C46" i="1"/>
  <c r="C45" i="1"/>
  <c r="C44" i="1"/>
  <c r="A48" i="1"/>
  <c r="A47" i="1"/>
  <c r="A46" i="1"/>
  <c r="A45" i="1"/>
  <c r="A44" i="1"/>
  <c r="E43" i="1"/>
  <c r="D43" i="1"/>
  <c r="C43" i="1"/>
  <c r="E42" i="1"/>
  <c r="E41" i="1"/>
  <c r="E40" i="1"/>
  <c r="D42" i="1"/>
  <c r="D41" i="1"/>
  <c r="D40" i="1"/>
  <c r="C42" i="1"/>
  <c r="C41" i="1"/>
  <c r="C40" i="1"/>
  <c r="A42" i="1"/>
  <c r="A41" i="1"/>
  <c r="A40" i="1"/>
  <c r="C21" i="1"/>
  <c r="C29" i="1" s="1"/>
  <c r="E17" i="1"/>
  <c r="D17" i="1"/>
  <c r="C17" i="1"/>
  <c r="E16" i="1"/>
  <c r="D16" i="1"/>
  <c r="C16" i="1"/>
  <c r="B35" i="1"/>
  <c r="D34" i="1"/>
  <c r="C34" i="1"/>
  <c r="B33" i="1"/>
  <c r="E25" i="1"/>
  <c r="E24" i="1"/>
  <c r="D25" i="1"/>
  <c r="D24" i="1"/>
  <c r="D23" i="1"/>
  <c r="E23" i="1" s="1"/>
  <c r="D22" i="1"/>
  <c r="E22" i="1" s="1"/>
  <c r="C7" i="1"/>
  <c r="D7" i="1" s="1"/>
  <c r="E7" i="1" s="1"/>
  <c r="C6" i="1"/>
  <c r="D6" i="1" s="1"/>
  <c r="E6" i="1" s="1"/>
  <c r="C5" i="1"/>
  <c r="D5" i="1" s="1"/>
  <c r="E5" i="1" s="1"/>
  <c r="D14" i="2" l="1"/>
  <c r="D38" i="2"/>
  <c r="E38" i="2"/>
  <c r="C37" i="2"/>
  <c r="F38" i="2"/>
  <c r="F50" i="2"/>
  <c r="E14" i="2"/>
  <c r="G14" i="2"/>
  <c r="C43" i="2"/>
  <c r="C44" i="2" s="1"/>
  <c r="C49" i="2" s="1"/>
  <c r="C51" i="2" s="1"/>
  <c r="D6" i="2"/>
  <c r="D7" i="2" s="1"/>
  <c r="D8" i="2" s="1"/>
  <c r="C24" i="2"/>
  <c r="C25" i="2" s="1"/>
  <c r="C7" i="2"/>
  <c r="C8" i="2" s="1"/>
  <c r="E40" i="2"/>
  <c r="E50" i="2"/>
  <c r="D21" i="2"/>
  <c r="D50" i="2"/>
  <c r="E4" i="2"/>
  <c r="E37" i="2" s="1"/>
  <c r="C9" i="2"/>
  <c r="F31" i="2"/>
  <c r="D9" i="2"/>
  <c r="G31" i="2"/>
  <c r="D31" i="2"/>
  <c r="D21" i="1"/>
  <c r="E21" i="1" s="1"/>
  <c r="C26" i="1"/>
  <c r="C8" i="1"/>
  <c r="D13" i="2" l="1"/>
  <c r="D15" i="2" s="1"/>
  <c r="C13" i="2"/>
  <c r="C15" i="2" s="1"/>
  <c r="C30" i="2"/>
  <c r="C32" i="2" s="1"/>
  <c r="E9" i="2"/>
  <c r="F4" i="2"/>
  <c r="F37" i="2" s="1"/>
  <c r="E6" i="2"/>
  <c r="F40" i="2"/>
  <c r="D23" i="2"/>
  <c r="E21" i="2"/>
  <c r="D43" i="2"/>
  <c r="D44" i="2" s="1"/>
  <c r="D49" i="2" s="1"/>
  <c r="D51" i="2" s="1"/>
  <c r="C9" i="1"/>
  <c r="C10" i="1"/>
  <c r="C15" i="1" s="1"/>
  <c r="D26" i="1"/>
  <c r="D27" i="1" s="1"/>
  <c r="D28" i="1" s="1"/>
  <c r="C27" i="1"/>
  <c r="C28" i="1" s="1"/>
  <c r="C33" i="1" s="1"/>
  <c r="C35" i="1" s="1"/>
  <c r="E26" i="1"/>
  <c r="E27" i="1" s="1"/>
  <c r="E28" i="1" s="1"/>
  <c r="D29" i="1"/>
  <c r="E29" i="1"/>
  <c r="D8" i="1"/>
  <c r="E7" i="2" l="1"/>
  <c r="E8" i="2" s="1"/>
  <c r="E13" i="2" s="1"/>
  <c r="E15" i="2" s="1"/>
  <c r="G4" i="2"/>
  <c r="G37" i="2" s="1"/>
  <c r="F9" i="2"/>
  <c r="F6" i="2"/>
  <c r="D24" i="2"/>
  <c r="D25" i="2" s="1"/>
  <c r="D30" i="2" s="1"/>
  <c r="D32" i="2" s="1"/>
  <c r="E43" i="2"/>
  <c r="E44" i="2" s="1"/>
  <c r="E49" i="2" s="1"/>
  <c r="E51" i="2" s="1"/>
  <c r="F21" i="2"/>
  <c r="E23" i="2"/>
  <c r="G40" i="2"/>
  <c r="E8" i="1"/>
  <c r="D9" i="1"/>
  <c r="D10" i="1"/>
  <c r="D15" i="1" s="1"/>
  <c r="B10" i="1"/>
  <c r="B15" i="1" s="1"/>
  <c r="B17" i="1" s="1"/>
  <c r="A17" i="1" s="1"/>
  <c r="E33" i="1"/>
  <c r="E35" i="1" s="1"/>
  <c r="D33" i="1"/>
  <c r="D35" i="1" s="1"/>
  <c r="A35" i="1" s="1"/>
  <c r="B60" i="1" s="1"/>
  <c r="E24" i="2" l="1"/>
  <c r="E25" i="2" s="1"/>
  <c r="E30" i="2" s="1"/>
  <c r="E32" i="2" s="1"/>
  <c r="G21" i="2"/>
  <c r="F23" i="2"/>
  <c r="G9" i="2"/>
  <c r="G6" i="2"/>
  <c r="F43" i="2"/>
  <c r="F44" i="2"/>
  <c r="F49" i="2" s="1"/>
  <c r="F51" i="2" s="1"/>
  <c r="F7" i="2"/>
  <c r="F8" i="2" s="1"/>
  <c r="F13" i="2" s="1"/>
  <c r="F15" i="2" s="1"/>
  <c r="E9" i="1"/>
  <c r="E10" i="1" s="1"/>
  <c r="E15" i="1" s="1"/>
  <c r="G43" i="2" l="1"/>
  <c r="G44" i="2" s="1"/>
  <c r="G49" i="2" s="1"/>
  <c r="G51" i="2" s="1"/>
  <c r="B52" i="2" s="1"/>
  <c r="F24" i="2"/>
  <c r="F25" i="2" s="1"/>
  <c r="F30" i="2" s="1"/>
  <c r="F32" i="2" s="1"/>
  <c r="G23" i="2"/>
  <c r="G7" i="2"/>
  <c r="G8" i="2" s="1"/>
  <c r="G13" i="2" s="1"/>
  <c r="G15" i="2" s="1"/>
  <c r="B16" i="2" s="1"/>
  <c r="G24" i="2" l="1"/>
  <c r="G25" i="2"/>
  <c r="G30" i="2" s="1"/>
  <c r="G32" i="2" s="1"/>
  <c r="B33" i="2" s="1"/>
</calcChain>
</file>

<file path=xl/sharedStrings.xml><?xml version="1.0" encoding="utf-8"?>
<sst xmlns="http://schemas.openxmlformats.org/spreadsheetml/2006/main" count="100" uniqueCount="37">
  <si>
    <t>Sales</t>
  </si>
  <si>
    <t>Sales (saving)</t>
  </si>
  <si>
    <t>Costs</t>
  </si>
  <si>
    <t>EBIT</t>
  </si>
  <si>
    <t>FCFF</t>
  </si>
  <si>
    <t>`-Income tax</t>
  </si>
  <si>
    <t>Net profit/loss</t>
  </si>
  <si>
    <t>Depreciation</t>
  </si>
  <si>
    <t>Costs (incl Depreciation)</t>
  </si>
  <si>
    <t>`Net Working Capital</t>
  </si>
  <si>
    <t>Initial Investment</t>
  </si>
  <si>
    <t>Scrap Value</t>
  </si>
  <si>
    <t>Salaries</t>
  </si>
  <si>
    <t>Payrol Taxes</t>
  </si>
  <si>
    <t>Forms and Supplies</t>
  </si>
  <si>
    <t>Supervisory salaries</t>
  </si>
  <si>
    <t>Other salaries</t>
  </si>
  <si>
    <t>Payroll taxes and fringe</t>
  </si>
  <si>
    <t>Cost savings</t>
  </si>
  <si>
    <t>Tax</t>
  </si>
  <si>
    <t>Net profit</t>
  </si>
  <si>
    <t>Initial investment</t>
  </si>
  <si>
    <t>Scrap value</t>
  </si>
  <si>
    <t>DF</t>
  </si>
  <si>
    <t>Discount Factor</t>
  </si>
  <si>
    <t>Present Value</t>
  </si>
  <si>
    <t>NPV</t>
  </si>
  <si>
    <t>Sales (savings)</t>
  </si>
  <si>
    <t>Taxation</t>
  </si>
  <si>
    <t>Costs (incl depreciation)</t>
  </si>
  <si>
    <t>Net Working Cap</t>
  </si>
  <si>
    <t>Scrap</t>
  </si>
  <si>
    <t>Operating costs</t>
  </si>
  <si>
    <t>PV</t>
  </si>
  <si>
    <t>Net income</t>
  </si>
  <si>
    <t>Initial</t>
  </si>
  <si>
    <t>NWC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</si>
</sst>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#,##0.0"/>
    <numFmt numFmtId="169" formatCode="#,##0.00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3" fontId="0" fillId="0" borderId="1" xfId="0" applyNumberFormat="1" applyBorder="1"/>
    <xf numFmtId="3" fontId="0" fillId="0" borderId="0" xfId="0" applyNumberFormat="1"/>
    <xf numFmtId="0" fontId="0" fillId="0" borderId="1" xfId="0" applyFill="1" applyBorder="1"/>
    <xf numFmtId="0" fontId="1" fillId="0" borderId="1" xfId="0" applyFont="1" applyBorder="1"/>
    <xf numFmtId="3" fontId="1" fillId="0" borderId="1" xfId="0" applyNumberFormat="1" applyFont="1" applyBorder="1"/>
    <xf numFmtId="0" fontId="1" fillId="0" borderId="0" xfId="0" applyFont="1"/>
    <xf numFmtId="9" fontId="0" fillId="0" borderId="1" xfId="0" applyNumberFormat="1" applyBorder="1"/>
    <xf numFmtId="2" fontId="0" fillId="0" borderId="1" xfId="0" applyNumberFormat="1" applyBorder="1"/>
    <xf numFmtId="3" fontId="0" fillId="0" borderId="0" xfId="0" applyNumberFormat="1" applyBorder="1"/>
    <xf numFmtId="3" fontId="1" fillId="0" borderId="0" xfId="0" applyNumberFormat="1" applyFont="1" applyBorder="1"/>
    <xf numFmtId="168" fontId="0" fillId="0" borderId="0" xfId="0" applyNumberFormat="1"/>
    <xf numFmtId="169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B813D-6F15-4617-BBD4-39147AD9619C}">
  <dimension ref="A2:E60"/>
  <sheetViews>
    <sheetView tabSelected="1" zoomScale="130" workbookViewId="0">
      <selection activeCell="A2" sqref="A2"/>
    </sheetView>
  </sheetViews>
  <sheetFormatPr defaultRowHeight="14.5" x14ac:dyDescent="0.35"/>
  <cols>
    <col min="1" max="1" width="20.7265625" customWidth="1"/>
    <col min="2" max="2" width="8.7265625" customWidth="1"/>
    <col min="3" max="3" width="12.36328125" style="3" bestFit="1" customWidth="1"/>
    <col min="4" max="5" width="12.36328125" bestFit="1" customWidth="1"/>
  </cols>
  <sheetData>
    <row r="2" spans="1:5" x14ac:dyDescent="0.35">
      <c r="A2" s="1" t="s">
        <v>4</v>
      </c>
      <c r="B2" s="1">
        <v>0</v>
      </c>
      <c r="C2" s="2">
        <v>1</v>
      </c>
      <c r="D2" s="1">
        <v>2</v>
      </c>
      <c r="E2" s="1">
        <v>3</v>
      </c>
    </row>
    <row r="3" spans="1:5" x14ac:dyDescent="0.35">
      <c r="A3" s="1" t="s">
        <v>1</v>
      </c>
      <c r="B3" s="1"/>
      <c r="C3" s="2"/>
      <c r="D3" s="1"/>
      <c r="E3" s="1"/>
    </row>
    <row r="4" spans="1:5" x14ac:dyDescent="0.35">
      <c r="A4" s="1" t="s">
        <v>8</v>
      </c>
      <c r="B4" s="1"/>
      <c r="C4" s="2"/>
      <c r="D4" s="1"/>
      <c r="E4" s="1"/>
    </row>
    <row r="5" spans="1:5" x14ac:dyDescent="0.35">
      <c r="A5" s="1" t="s">
        <v>12</v>
      </c>
      <c r="B5" s="2">
        <v>0</v>
      </c>
      <c r="C5" s="2">
        <f>12*7500</f>
        <v>90000</v>
      </c>
      <c r="D5" s="2">
        <f>C5</f>
        <v>90000</v>
      </c>
      <c r="E5" s="2">
        <f>D5</f>
        <v>90000</v>
      </c>
    </row>
    <row r="6" spans="1:5" x14ac:dyDescent="0.35">
      <c r="A6" s="1" t="s">
        <v>13</v>
      </c>
      <c r="B6" s="2">
        <v>0</v>
      </c>
      <c r="C6" s="2">
        <f>12*1700</f>
        <v>20400</v>
      </c>
      <c r="D6" s="2">
        <f t="shared" ref="D6:E8" si="0">C6</f>
        <v>20400</v>
      </c>
      <c r="E6" s="2">
        <f t="shared" si="0"/>
        <v>20400</v>
      </c>
    </row>
    <row r="7" spans="1:5" x14ac:dyDescent="0.35">
      <c r="A7" s="1" t="s">
        <v>14</v>
      </c>
      <c r="B7" s="2">
        <v>0</v>
      </c>
      <c r="C7" s="2">
        <f>12*600</f>
        <v>7200</v>
      </c>
      <c r="D7" s="2">
        <f t="shared" si="0"/>
        <v>7200</v>
      </c>
      <c r="E7" s="2">
        <f t="shared" si="0"/>
        <v>7200</v>
      </c>
    </row>
    <row r="8" spans="1:5" x14ac:dyDescent="0.35">
      <c r="A8" s="1" t="s">
        <v>3</v>
      </c>
      <c r="B8" s="2">
        <v>0</v>
      </c>
      <c r="C8" s="2">
        <f>-SUM(C5:C7)</f>
        <v>-117600</v>
      </c>
      <c r="D8" s="2">
        <f t="shared" si="0"/>
        <v>-117600</v>
      </c>
      <c r="E8" s="2">
        <f t="shared" si="0"/>
        <v>-117600</v>
      </c>
    </row>
    <row r="9" spans="1:5" x14ac:dyDescent="0.35">
      <c r="A9" s="1" t="s">
        <v>5</v>
      </c>
      <c r="B9" s="1">
        <v>0</v>
      </c>
      <c r="C9" s="1">
        <f t="shared" ref="C9:E9" si="1">-0.5*C8</f>
        <v>58800</v>
      </c>
      <c r="D9" s="1">
        <f t="shared" si="1"/>
        <v>58800</v>
      </c>
      <c r="E9" s="1">
        <f t="shared" si="1"/>
        <v>58800</v>
      </c>
    </row>
    <row r="10" spans="1:5" x14ac:dyDescent="0.35">
      <c r="A10" s="1" t="s">
        <v>6</v>
      </c>
      <c r="B10" s="2">
        <f>B8+B9</f>
        <v>0</v>
      </c>
      <c r="C10" s="2">
        <f t="shared" ref="C10:E10" si="2">C8+C9</f>
        <v>-58800</v>
      </c>
      <c r="D10" s="2">
        <f t="shared" si="2"/>
        <v>-58800</v>
      </c>
      <c r="E10" s="2">
        <f t="shared" si="2"/>
        <v>-58800</v>
      </c>
    </row>
    <row r="11" spans="1:5" x14ac:dyDescent="0.35">
      <c r="A11" s="1" t="s">
        <v>7</v>
      </c>
      <c r="B11" s="1">
        <v>0</v>
      </c>
      <c r="C11" s="2">
        <v>0</v>
      </c>
      <c r="D11" s="1">
        <v>0</v>
      </c>
      <c r="E11" s="1">
        <v>0</v>
      </c>
    </row>
    <row r="12" spans="1:5" x14ac:dyDescent="0.35">
      <c r="A12" s="1" t="s">
        <v>9</v>
      </c>
      <c r="B12" s="1">
        <v>0</v>
      </c>
      <c r="C12" s="2">
        <v>0</v>
      </c>
      <c r="D12" s="1">
        <v>0</v>
      </c>
      <c r="E12" s="1">
        <v>0</v>
      </c>
    </row>
    <row r="13" spans="1:5" x14ac:dyDescent="0.35">
      <c r="A13" s="1" t="s">
        <v>10</v>
      </c>
      <c r="B13" s="1">
        <v>0</v>
      </c>
      <c r="C13" s="2">
        <v>0</v>
      </c>
      <c r="D13" s="1">
        <v>0</v>
      </c>
      <c r="E13" s="1">
        <v>0</v>
      </c>
    </row>
    <row r="14" spans="1:5" x14ac:dyDescent="0.35">
      <c r="A14" s="1" t="s">
        <v>11</v>
      </c>
      <c r="B14" s="1">
        <v>0</v>
      </c>
      <c r="C14" s="2">
        <v>0</v>
      </c>
      <c r="D14" s="1">
        <v>0</v>
      </c>
      <c r="E14" s="1">
        <v>0</v>
      </c>
    </row>
    <row r="15" spans="1:5" x14ac:dyDescent="0.35">
      <c r="A15" s="4" t="s">
        <v>4</v>
      </c>
      <c r="B15" s="2">
        <f>SUM(B10:B14)</f>
        <v>0</v>
      </c>
      <c r="C15" s="2">
        <f t="shared" ref="C15:E15" si="3">SUM(C10:C14)</f>
        <v>-58800</v>
      </c>
      <c r="D15" s="2">
        <f t="shared" si="3"/>
        <v>-58800</v>
      </c>
      <c r="E15" s="2">
        <f t="shared" si="3"/>
        <v>-58800</v>
      </c>
    </row>
    <row r="16" spans="1:5" x14ac:dyDescent="0.35">
      <c r="A16" s="1"/>
      <c r="B16" s="9">
        <v>1</v>
      </c>
      <c r="C16" s="9">
        <f>1/(1+10%)</f>
        <v>0.90909090909090906</v>
      </c>
      <c r="D16" s="9">
        <f>C16^2</f>
        <v>0.82644628099173545</v>
      </c>
      <c r="E16" s="9">
        <f>C16^3</f>
        <v>0.75131480090157765</v>
      </c>
    </row>
    <row r="17" spans="1:5" x14ac:dyDescent="0.35">
      <c r="A17" s="11">
        <f>SUM(B17:E17)</f>
        <v>-146226.89706987227</v>
      </c>
      <c r="B17" s="10">
        <f>B15*B16</f>
        <v>0</v>
      </c>
      <c r="C17" s="10">
        <f t="shared" ref="C17:E17" si="4">C15*C16</f>
        <v>-53454.545454545456</v>
      </c>
      <c r="D17" s="10">
        <f t="shared" si="4"/>
        <v>-48595.041322314042</v>
      </c>
      <c r="E17" s="10">
        <f t="shared" si="4"/>
        <v>-44177.310293012764</v>
      </c>
    </row>
    <row r="19" spans="1:5" x14ac:dyDescent="0.35">
      <c r="A19" s="1" t="s">
        <v>4</v>
      </c>
      <c r="B19" s="1">
        <v>0</v>
      </c>
      <c r="C19" s="2">
        <v>1</v>
      </c>
      <c r="D19" s="1">
        <v>2</v>
      </c>
      <c r="E19" s="1">
        <v>3</v>
      </c>
    </row>
    <row r="20" spans="1:5" x14ac:dyDescent="0.35">
      <c r="A20" s="1" t="s">
        <v>1</v>
      </c>
      <c r="B20" s="1"/>
      <c r="C20" s="2"/>
      <c r="D20" s="1"/>
      <c r="E20" s="1"/>
    </row>
    <row r="21" spans="1:5" x14ac:dyDescent="0.35">
      <c r="A21" s="1" t="s">
        <v>8</v>
      </c>
      <c r="B21" s="1"/>
      <c r="C21" s="2">
        <f>-(100000-20000)/5</f>
        <v>-16000</v>
      </c>
      <c r="D21" s="2">
        <f>C21</f>
        <v>-16000</v>
      </c>
      <c r="E21" s="2">
        <f t="shared" ref="E21" si="5">D21</f>
        <v>-16000</v>
      </c>
    </row>
    <row r="22" spans="1:5" x14ac:dyDescent="0.35">
      <c r="A22" s="1" t="s">
        <v>15</v>
      </c>
      <c r="B22" s="1"/>
      <c r="C22" s="2">
        <v>-15000</v>
      </c>
      <c r="D22" s="2">
        <f>C22</f>
        <v>-15000</v>
      </c>
      <c r="E22" s="2">
        <f>D22</f>
        <v>-15000</v>
      </c>
    </row>
    <row r="23" spans="1:5" x14ac:dyDescent="0.35">
      <c r="A23" s="1" t="s">
        <v>16</v>
      </c>
      <c r="B23" s="1"/>
      <c r="C23" s="2">
        <v>-24000</v>
      </c>
      <c r="D23" s="2">
        <f>C23</f>
        <v>-24000</v>
      </c>
      <c r="E23" s="2">
        <f>D23</f>
        <v>-24000</v>
      </c>
    </row>
    <row r="24" spans="1:5" x14ac:dyDescent="0.35">
      <c r="A24" s="1" t="s">
        <v>17</v>
      </c>
      <c r="B24" s="1"/>
      <c r="C24" s="2">
        <v>-7400</v>
      </c>
      <c r="D24" s="2">
        <f t="shared" ref="D24:E25" si="6">C24</f>
        <v>-7400</v>
      </c>
      <c r="E24" s="2">
        <f t="shared" si="6"/>
        <v>-7400</v>
      </c>
    </row>
    <row r="25" spans="1:5" x14ac:dyDescent="0.35">
      <c r="A25" s="1" t="s">
        <v>14</v>
      </c>
      <c r="B25" s="1"/>
      <c r="C25" s="2">
        <v>-7200</v>
      </c>
      <c r="D25" s="2">
        <f t="shared" si="6"/>
        <v>-7200</v>
      </c>
      <c r="E25" s="2">
        <f t="shared" si="6"/>
        <v>-7200</v>
      </c>
    </row>
    <row r="26" spans="1:5" x14ac:dyDescent="0.35">
      <c r="A26" s="5" t="s">
        <v>3</v>
      </c>
      <c r="B26" s="5"/>
      <c r="C26" s="6">
        <f>SUM(C21:C25)</f>
        <v>-69600</v>
      </c>
      <c r="D26" s="6">
        <f t="shared" ref="D26:E26" si="7">SUM(D21:D25)</f>
        <v>-69600</v>
      </c>
      <c r="E26" s="6">
        <f t="shared" si="7"/>
        <v>-69600</v>
      </c>
    </row>
    <row r="27" spans="1:5" x14ac:dyDescent="0.35">
      <c r="A27" s="1" t="s">
        <v>5</v>
      </c>
      <c r="B27" s="1"/>
      <c r="C27" s="2">
        <f>-0.5*C26</f>
        <v>34800</v>
      </c>
      <c r="D27" s="2">
        <f t="shared" ref="D27:E27" si="8">-0.5*D26</f>
        <v>34800</v>
      </c>
      <c r="E27" s="2">
        <f t="shared" si="8"/>
        <v>34800</v>
      </c>
    </row>
    <row r="28" spans="1:5" s="7" customFormat="1" x14ac:dyDescent="0.35">
      <c r="A28" s="5" t="s">
        <v>6</v>
      </c>
      <c r="B28" s="5"/>
      <c r="C28" s="6">
        <f>C26+C27</f>
        <v>-34800</v>
      </c>
      <c r="D28" s="6">
        <f t="shared" ref="D28:E28" si="9">D26+D27</f>
        <v>-34800</v>
      </c>
      <c r="E28" s="6">
        <f t="shared" si="9"/>
        <v>-34800</v>
      </c>
    </row>
    <row r="29" spans="1:5" x14ac:dyDescent="0.35">
      <c r="A29" s="1" t="s">
        <v>7</v>
      </c>
      <c r="B29" s="1"/>
      <c r="C29" s="2">
        <f>-C21</f>
        <v>16000</v>
      </c>
      <c r="D29" s="2">
        <f t="shared" ref="D29:E29" si="10">-D21</f>
        <v>16000</v>
      </c>
      <c r="E29" s="2">
        <f t="shared" si="10"/>
        <v>16000</v>
      </c>
    </row>
    <row r="30" spans="1:5" x14ac:dyDescent="0.35">
      <c r="A30" s="1" t="s">
        <v>9</v>
      </c>
      <c r="B30" s="1"/>
      <c r="C30" s="2"/>
      <c r="D30" s="1"/>
      <c r="E30" s="1"/>
    </row>
    <row r="31" spans="1:5" x14ac:dyDescent="0.35">
      <c r="A31" s="1" t="s">
        <v>10</v>
      </c>
      <c r="B31" s="2">
        <v>-100000</v>
      </c>
      <c r="C31" s="2"/>
      <c r="D31" s="1"/>
      <c r="E31" s="1"/>
    </row>
    <row r="32" spans="1:5" x14ac:dyDescent="0.35">
      <c r="A32" s="1" t="s">
        <v>11</v>
      </c>
      <c r="B32" s="1"/>
      <c r="C32" s="2"/>
      <c r="D32" s="1"/>
      <c r="E32" s="1">
        <v>20000</v>
      </c>
    </row>
    <row r="33" spans="1:5" x14ac:dyDescent="0.35">
      <c r="A33" s="5" t="s">
        <v>4</v>
      </c>
      <c r="B33" s="5">
        <f>SUM(B28:B32)</f>
        <v>-100000</v>
      </c>
      <c r="C33" s="6">
        <f>SUM(C28:C32)</f>
        <v>-18800</v>
      </c>
      <c r="D33" s="5">
        <f t="shared" ref="D33" si="11">SUM(D28:D32)</f>
        <v>-18800</v>
      </c>
      <c r="E33" s="6">
        <f>SUM(E28:E32)</f>
        <v>1200</v>
      </c>
    </row>
    <row r="34" spans="1:5" x14ac:dyDescent="0.35">
      <c r="A34" s="8">
        <v>0.1</v>
      </c>
      <c r="B34" s="9">
        <v>1</v>
      </c>
      <c r="C34" s="9">
        <f>1/1.1</f>
        <v>0.90909090909090906</v>
      </c>
      <c r="D34" s="9">
        <f>C34^2</f>
        <v>0.82644628099173545</v>
      </c>
      <c r="E34" s="9">
        <f>C34^3</f>
        <v>0.75131480090157765</v>
      </c>
    </row>
    <row r="35" spans="1:5" x14ac:dyDescent="0.35">
      <c r="A35" s="6">
        <f>SUM(B35:E35)</f>
        <v>-131726.52141247183</v>
      </c>
      <c r="B35" s="1">
        <f>B33*B34</f>
        <v>-100000</v>
      </c>
      <c r="C35" s="1">
        <f t="shared" ref="C35:E35" si="12">C33*C34</f>
        <v>-17090.909090909092</v>
      </c>
      <c r="D35" s="1">
        <f t="shared" si="12"/>
        <v>-15537.190082644627</v>
      </c>
      <c r="E35" s="1">
        <f t="shared" si="12"/>
        <v>901.57776108189319</v>
      </c>
    </row>
    <row r="40" spans="1:5" x14ac:dyDescent="0.35">
      <c r="A40" s="1" t="str">
        <f>A5</f>
        <v>Salaries</v>
      </c>
      <c r="B40" s="1"/>
      <c r="C40" s="2">
        <f>C5</f>
        <v>90000</v>
      </c>
      <c r="D40" s="2">
        <f>C40</f>
        <v>90000</v>
      </c>
      <c r="E40" s="2">
        <f>D40</f>
        <v>90000</v>
      </c>
    </row>
    <row r="41" spans="1:5" x14ac:dyDescent="0.35">
      <c r="A41" s="1" t="str">
        <f t="shared" ref="A41:A43" si="13">A6</f>
        <v>Payrol Taxes</v>
      </c>
      <c r="B41" s="1"/>
      <c r="C41" s="2">
        <f t="shared" ref="C41:C42" si="14">C6</f>
        <v>20400</v>
      </c>
      <c r="D41" s="2">
        <f t="shared" ref="D41:E42" si="15">C41</f>
        <v>20400</v>
      </c>
      <c r="E41" s="2">
        <f t="shared" si="15"/>
        <v>20400</v>
      </c>
    </row>
    <row r="42" spans="1:5" x14ac:dyDescent="0.35">
      <c r="A42" s="1" t="str">
        <f t="shared" si="13"/>
        <v>Forms and Supplies</v>
      </c>
      <c r="B42" s="1"/>
      <c r="C42" s="2">
        <f t="shared" si="14"/>
        <v>7200</v>
      </c>
      <c r="D42" s="2">
        <f t="shared" si="15"/>
        <v>7200</v>
      </c>
      <c r="E42" s="2">
        <f t="shared" si="15"/>
        <v>7200</v>
      </c>
    </row>
    <row r="43" spans="1:5" x14ac:dyDescent="0.35">
      <c r="A43" s="5" t="s">
        <v>18</v>
      </c>
      <c r="B43" s="5"/>
      <c r="C43" s="6">
        <f>SUM(C40:C42)</f>
        <v>117600</v>
      </c>
      <c r="D43" s="6">
        <f t="shared" ref="D43:E43" si="16">SUM(D40:D42)</f>
        <v>117600</v>
      </c>
      <c r="E43" s="6">
        <f t="shared" si="16"/>
        <v>117600</v>
      </c>
    </row>
    <row r="44" spans="1:5" x14ac:dyDescent="0.35">
      <c r="A44" s="1" t="str">
        <f>A21</f>
        <v>Costs (incl Depreciation)</v>
      </c>
      <c r="B44" s="1"/>
      <c r="C44" s="2">
        <f>C21</f>
        <v>-16000</v>
      </c>
      <c r="D44" s="2">
        <f>C44</f>
        <v>-16000</v>
      </c>
      <c r="E44" s="2">
        <f>D44</f>
        <v>-16000</v>
      </c>
    </row>
    <row r="45" spans="1:5" x14ac:dyDescent="0.35">
      <c r="A45" s="1" t="str">
        <f t="shared" ref="A45:A48" si="17">A22</f>
        <v>Supervisory salaries</v>
      </c>
      <c r="B45" s="1"/>
      <c r="C45" s="2">
        <f t="shared" ref="C45:C48" si="18">C22</f>
        <v>-15000</v>
      </c>
      <c r="D45" s="2">
        <f t="shared" ref="D45:E49" si="19">C45</f>
        <v>-15000</v>
      </c>
      <c r="E45" s="2">
        <f t="shared" si="19"/>
        <v>-15000</v>
      </c>
    </row>
    <row r="46" spans="1:5" x14ac:dyDescent="0.35">
      <c r="A46" s="1" t="str">
        <f t="shared" si="17"/>
        <v>Other salaries</v>
      </c>
      <c r="B46" s="1"/>
      <c r="C46" s="2">
        <f t="shared" si="18"/>
        <v>-24000</v>
      </c>
      <c r="D46" s="2">
        <f t="shared" si="19"/>
        <v>-24000</v>
      </c>
      <c r="E46" s="2">
        <f t="shared" si="19"/>
        <v>-24000</v>
      </c>
    </row>
    <row r="47" spans="1:5" x14ac:dyDescent="0.35">
      <c r="A47" s="1" t="str">
        <f t="shared" si="17"/>
        <v>Payroll taxes and fringe</v>
      </c>
      <c r="B47" s="1"/>
      <c r="C47" s="2">
        <f t="shared" si="18"/>
        <v>-7400</v>
      </c>
      <c r="D47" s="2">
        <f t="shared" si="19"/>
        <v>-7400</v>
      </c>
      <c r="E47" s="2">
        <f t="shared" si="19"/>
        <v>-7400</v>
      </c>
    </row>
    <row r="48" spans="1:5" x14ac:dyDescent="0.35">
      <c r="A48" s="1" t="str">
        <f t="shared" si="17"/>
        <v>Forms and Supplies</v>
      </c>
      <c r="B48" s="1"/>
      <c r="C48" s="2">
        <f t="shared" si="18"/>
        <v>-7200</v>
      </c>
      <c r="D48" s="2">
        <f t="shared" si="19"/>
        <v>-7200</v>
      </c>
      <c r="E48" s="2">
        <f t="shared" si="19"/>
        <v>-7200</v>
      </c>
    </row>
    <row r="49" spans="1:5" x14ac:dyDescent="0.35">
      <c r="A49" s="5" t="s">
        <v>3</v>
      </c>
      <c r="B49" s="5"/>
      <c r="C49" s="6">
        <f>SUM(C43:C48)</f>
        <v>48000</v>
      </c>
      <c r="D49" s="6">
        <f t="shared" ref="D49:E49" si="20">SUM(D43:D48)</f>
        <v>48000</v>
      </c>
      <c r="E49" s="6">
        <f t="shared" si="20"/>
        <v>48000</v>
      </c>
    </row>
    <row r="50" spans="1:5" x14ac:dyDescent="0.35">
      <c r="A50" s="1" t="s">
        <v>19</v>
      </c>
      <c r="B50" s="1"/>
      <c r="C50" s="2">
        <f>-0.5*C49</f>
        <v>-24000</v>
      </c>
      <c r="D50" s="2">
        <f t="shared" ref="D50:E50" si="21">-0.5*D49</f>
        <v>-24000</v>
      </c>
      <c r="E50" s="2">
        <f t="shared" si="21"/>
        <v>-24000</v>
      </c>
    </row>
    <row r="51" spans="1:5" x14ac:dyDescent="0.35">
      <c r="A51" s="1" t="s">
        <v>20</v>
      </c>
      <c r="B51" s="1"/>
      <c r="C51" s="2">
        <f>C49+C50</f>
        <v>24000</v>
      </c>
      <c r="D51" s="2">
        <f t="shared" ref="D51:E51" si="22">D49+D50</f>
        <v>24000</v>
      </c>
      <c r="E51" s="2">
        <f t="shared" si="22"/>
        <v>24000</v>
      </c>
    </row>
    <row r="52" spans="1:5" x14ac:dyDescent="0.35">
      <c r="A52" s="1" t="str">
        <f>A29</f>
        <v>Depreciation</v>
      </c>
      <c r="B52" s="1"/>
      <c r="C52" s="2">
        <f>-C44</f>
        <v>16000</v>
      </c>
      <c r="D52" s="2">
        <f t="shared" ref="D52:E52" si="23">-D44</f>
        <v>16000</v>
      </c>
      <c r="E52" s="2">
        <f t="shared" si="23"/>
        <v>16000</v>
      </c>
    </row>
    <row r="53" spans="1:5" x14ac:dyDescent="0.35">
      <c r="A53" s="1" t="str">
        <f>A30</f>
        <v>`Net Working Capital</v>
      </c>
      <c r="B53" s="1"/>
      <c r="C53" s="2">
        <v>0</v>
      </c>
      <c r="D53" s="1">
        <v>0</v>
      </c>
      <c r="E53" s="1">
        <v>0</v>
      </c>
    </row>
    <row r="54" spans="1:5" x14ac:dyDescent="0.35">
      <c r="A54" s="1" t="s">
        <v>21</v>
      </c>
      <c r="B54" s="2">
        <f>B31</f>
        <v>-100000</v>
      </c>
      <c r="C54" s="2"/>
      <c r="D54" s="1"/>
      <c r="E54" s="1"/>
    </row>
    <row r="55" spans="1:5" x14ac:dyDescent="0.35">
      <c r="A55" s="5" t="s">
        <v>22</v>
      </c>
      <c r="B55" s="5"/>
      <c r="C55" s="6"/>
      <c r="D55" s="5"/>
      <c r="E55" s="5">
        <f>E32</f>
        <v>20000</v>
      </c>
    </row>
    <row r="56" spans="1:5" x14ac:dyDescent="0.35">
      <c r="A56" s="1" t="s">
        <v>4</v>
      </c>
      <c r="B56" s="2">
        <f>B51+B52+B53+B54+B55</f>
        <v>-100000</v>
      </c>
      <c r="C56" s="2">
        <f t="shared" ref="C56:E56" si="24">C51+C52+C53+C54+C55</f>
        <v>40000</v>
      </c>
      <c r="D56" s="2">
        <f t="shared" si="24"/>
        <v>40000</v>
      </c>
      <c r="E56" s="2">
        <f t="shared" si="24"/>
        <v>60000</v>
      </c>
    </row>
    <row r="57" spans="1:5" x14ac:dyDescent="0.35">
      <c r="A57" s="1" t="s">
        <v>24</v>
      </c>
      <c r="B57" s="13">
        <v>1</v>
      </c>
      <c r="C57" s="13">
        <f>1/(1+10%)^1</f>
        <v>0.90909090909090906</v>
      </c>
      <c r="D57" s="13">
        <f>C57^2</f>
        <v>0.82644628099173545</v>
      </c>
      <c r="E57" s="13">
        <f>C57^3</f>
        <v>0.75131480090157765</v>
      </c>
    </row>
    <row r="58" spans="1:5" x14ac:dyDescent="0.35">
      <c r="A58" s="1" t="s">
        <v>25</v>
      </c>
      <c r="B58" s="1">
        <f>B56*B57</f>
        <v>-100000</v>
      </c>
      <c r="C58" s="1">
        <f t="shared" ref="C58:E58" si="25">C56*C57</f>
        <v>36363.63636363636</v>
      </c>
      <c r="D58" s="1">
        <f t="shared" si="25"/>
        <v>33057.85123966942</v>
      </c>
      <c r="E58" s="1">
        <f t="shared" si="25"/>
        <v>45078.888054094656</v>
      </c>
    </row>
    <row r="59" spans="1:5" x14ac:dyDescent="0.35">
      <c r="A59" s="1" t="s">
        <v>26</v>
      </c>
      <c r="B59" s="2">
        <f>SUM(B58:E58)</f>
        <v>14500.375657400436</v>
      </c>
      <c r="C59" s="2"/>
      <c r="D59" s="1"/>
      <c r="E59" s="1"/>
    </row>
    <row r="60" spans="1:5" x14ac:dyDescent="0.35">
      <c r="A60" s="1" t="s">
        <v>26</v>
      </c>
      <c r="B60" s="2">
        <f>A35-A17</f>
        <v>14500.375657400436</v>
      </c>
      <c r="C60" s="2"/>
      <c r="D60" s="1"/>
      <c r="E60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53144-FD00-49A5-9696-AD33BFCEC223}">
  <dimension ref="A2:H53"/>
  <sheetViews>
    <sheetView topLeftCell="A7" zoomScale="122" workbookViewId="0">
      <selection activeCell="A54" sqref="A54"/>
    </sheetView>
  </sheetViews>
  <sheetFormatPr defaultRowHeight="14.5" x14ac:dyDescent="0.35"/>
  <cols>
    <col min="1" max="1" width="12.453125" customWidth="1"/>
    <col min="2" max="2" width="9.26953125" bestFit="1" customWidth="1"/>
  </cols>
  <sheetData>
    <row r="2" spans="1:8" x14ac:dyDescent="0.35">
      <c r="A2" s="1" t="s">
        <v>4</v>
      </c>
      <c r="B2" s="1">
        <v>0</v>
      </c>
      <c r="C2" s="1">
        <v>1</v>
      </c>
      <c r="D2" s="1">
        <v>2</v>
      </c>
      <c r="E2" s="1">
        <v>3</v>
      </c>
      <c r="F2" s="1">
        <v>4</v>
      </c>
      <c r="G2" s="1">
        <v>5</v>
      </c>
    </row>
    <row r="3" spans="1:8" x14ac:dyDescent="0.35">
      <c r="A3" s="1" t="s">
        <v>27</v>
      </c>
      <c r="B3" s="1"/>
      <c r="C3" s="1"/>
      <c r="D3" s="1"/>
      <c r="E3" s="1"/>
      <c r="F3" s="1"/>
      <c r="G3" s="1"/>
    </row>
    <row r="4" spans="1:8" x14ac:dyDescent="0.35">
      <c r="A4" s="1" t="s">
        <v>29</v>
      </c>
      <c r="B4" s="1"/>
      <c r="C4" s="2">
        <f>-(12500-500)/6</f>
        <v>-2000</v>
      </c>
      <c r="D4" s="2">
        <f>C4</f>
        <v>-2000</v>
      </c>
      <c r="E4" s="2">
        <f t="shared" ref="E4:G4" si="0">D4</f>
        <v>-2000</v>
      </c>
      <c r="F4" s="2">
        <f t="shared" si="0"/>
        <v>-2000</v>
      </c>
      <c r="G4" s="2">
        <f t="shared" si="0"/>
        <v>-2000</v>
      </c>
    </row>
    <row r="5" spans="1:8" x14ac:dyDescent="0.35">
      <c r="A5" s="1" t="s">
        <v>32</v>
      </c>
      <c r="B5" s="1"/>
      <c r="C5" s="2">
        <v>-20000</v>
      </c>
      <c r="D5" s="2">
        <f>C5</f>
        <v>-20000</v>
      </c>
      <c r="E5" s="2">
        <f t="shared" ref="E5:G5" si="1">D5</f>
        <v>-20000</v>
      </c>
      <c r="F5" s="2">
        <f t="shared" si="1"/>
        <v>-20000</v>
      </c>
      <c r="G5" s="2">
        <f t="shared" si="1"/>
        <v>-20000</v>
      </c>
      <c r="H5" s="12"/>
    </row>
    <row r="6" spans="1:8" x14ac:dyDescent="0.35">
      <c r="A6" s="5" t="s">
        <v>3</v>
      </c>
      <c r="B6" s="5"/>
      <c r="C6" s="6">
        <f>SUM(C3:C5)</f>
        <v>-22000</v>
      </c>
      <c r="D6" s="6">
        <f t="shared" ref="D6:G6" si="2">SUM(D3:D5)</f>
        <v>-22000</v>
      </c>
      <c r="E6" s="6">
        <f t="shared" si="2"/>
        <v>-22000</v>
      </c>
      <c r="F6" s="6">
        <f t="shared" si="2"/>
        <v>-22000</v>
      </c>
      <c r="G6" s="6">
        <f t="shared" si="2"/>
        <v>-22000</v>
      </c>
    </row>
    <row r="7" spans="1:8" x14ac:dyDescent="0.35">
      <c r="A7" s="1" t="s">
        <v>28</v>
      </c>
      <c r="B7" s="1"/>
      <c r="C7" s="2">
        <f>-0.5*C6</f>
        <v>11000</v>
      </c>
      <c r="D7" s="2">
        <f t="shared" ref="D7:G7" si="3">-0.5*D6</f>
        <v>11000</v>
      </c>
      <c r="E7" s="2">
        <f t="shared" si="3"/>
        <v>11000</v>
      </c>
      <c r="F7" s="2">
        <f t="shared" si="3"/>
        <v>11000</v>
      </c>
      <c r="G7" s="2">
        <f t="shared" si="3"/>
        <v>11000</v>
      </c>
    </row>
    <row r="8" spans="1:8" x14ac:dyDescent="0.35">
      <c r="A8" s="5" t="s">
        <v>20</v>
      </c>
      <c r="B8" s="5"/>
      <c r="C8" s="6">
        <f>C6+C7</f>
        <v>-11000</v>
      </c>
      <c r="D8" s="6">
        <f t="shared" ref="D8:G8" si="4">D6+D7</f>
        <v>-11000</v>
      </c>
      <c r="E8" s="6">
        <f t="shared" si="4"/>
        <v>-11000</v>
      </c>
      <c r="F8" s="6">
        <f t="shared" si="4"/>
        <v>-11000</v>
      </c>
      <c r="G8" s="6">
        <f t="shared" si="4"/>
        <v>-11000</v>
      </c>
    </row>
    <row r="9" spans="1:8" x14ac:dyDescent="0.35">
      <c r="A9" s="1" t="s">
        <v>7</v>
      </c>
      <c r="B9" s="1"/>
      <c r="C9" s="2">
        <f>-C4</f>
        <v>2000</v>
      </c>
      <c r="D9" s="2">
        <f t="shared" ref="D9:G9" si="5">-D4</f>
        <v>2000</v>
      </c>
      <c r="E9" s="2">
        <f t="shared" si="5"/>
        <v>2000</v>
      </c>
      <c r="F9" s="2">
        <f t="shared" si="5"/>
        <v>2000</v>
      </c>
      <c r="G9" s="2">
        <f t="shared" si="5"/>
        <v>2000</v>
      </c>
    </row>
    <row r="10" spans="1:8" x14ac:dyDescent="0.35">
      <c r="A10" s="1" t="s">
        <v>30</v>
      </c>
      <c r="B10" s="1"/>
      <c r="C10" s="2"/>
      <c r="D10" s="2"/>
      <c r="E10" s="2"/>
      <c r="F10" s="2"/>
      <c r="G10" s="2"/>
    </row>
    <row r="11" spans="1:8" x14ac:dyDescent="0.35">
      <c r="A11" s="1" t="s">
        <v>10</v>
      </c>
      <c r="B11" s="1"/>
      <c r="C11" s="2"/>
      <c r="D11" s="2"/>
      <c r="E11" s="2"/>
      <c r="F11" s="2"/>
      <c r="G11" s="2"/>
    </row>
    <row r="12" spans="1:8" x14ac:dyDescent="0.35">
      <c r="A12" s="1" t="s">
        <v>31</v>
      </c>
      <c r="B12" s="1"/>
      <c r="C12" s="2"/>
      <c r="D12" s="2"/>
      <c r="E12" s="2"/>
      <c r="F12" s="2"/>
      <c r="G12" s="2">
        <v>500</v>
      </c>
    </row>
    <row r="13" spans="1:8" x14ac:dyDescent="0.35">
      <c r="A13" s="5" t="s">
        <v>4</v>
      </c>
      <c r="B13" s="5">
        <f>SUM(B8:B12)</f>
        <v>0</v>
      </c>
      <c r="C13" s="6">
        <f t="shared" ref="C13:G13" si="6">SUM(C8:C12)</f>
        <v>-9000</v>
      </c>
      <c r="D13" s="6">
        <f t="shared" si="6"/>
        <v>-9000</v>
      </c>
      <c r="E13" s="6">
        <f t="shared" si="6"/>
        <v>-9000</v>
      </c>
      <c r="F13" s="6">
        <f t="shared" si="6"/>
        <v>-9000</v>
      </c>
      <c r="G13" s="6">
        <f t="shared" si="6"/>
        <v>-8500</v>
      </c>
    </row>
    <row r="14" spans="1:8" x14ac:dyDescent="0.35">
      <c r="A14" s="1" t="s">
        <v>23</v>
      </c>
      <c r="B14" s="1">
        <v>1</v>
      </c>
      <c r="C14" s="1">
        <f>1/(1+10%)</f>
        <v>0.90909090909090906</v>
      </c>
      <c r="D14" s="1">
        <f>C14^2</f>
        <v>0.82644628099173545</v>
      </c>
      <c r="E14" s="1">
        <f>C14^3</f>
        <v>0.75131480090157765</v>
      </c>
      <c r="F14" s="1">
        <f>C14^4</f>
        <v>0.68301345536507052</v>
      </c>
      <c r="G14" s="1">
        <f>C14^5</f>
        <v>0.62092132305915504</v>
      </c>
    </row>
    <row r="15" spans="1:8" x14ac:dyDescent="0.35">
      <c r="A15" s="1" t="s">
        <v>33</v>
      </c>
      <c r="B15" s="1"/>
      <c r="C15" s="1">
        <f>C13*C14</f>
        <v>-8181.818181818182</v>
      </c>
      <c r="D15" s="1">
        <f t="shared" ref="D15:G15" si="7">D13*D14</f>
        <v>-7438.0165289256192</v>
      </c>
      <c r="E15" s="1">
        <f t="shared" si="7"/>
        <v>-6761.8332081141989</v>
      </c>
      <c r="F15" s="1">
        <f t="shared" si="7"/>
        <v>-6147.1210982856346</v>
      </c>
      <c r="G15" s="1">
        <f t="shared" si="7"/>
        <v>-5277.8312460028183</v>
      </c>
    </row>
    <row r="16" spans="1:8" x14ac:dyDescent="0.35">
      <c r="A16" s="5" t="s">
        <v>26</v>
      </c>
      <c r="B16" s="6">
        <f>SUM(C15:G15)</f>
        <v>-33806.620263146455</v>
      </c>
      <c r="C16" s="1"/>
      <c r="D16" s="1"/>
      <c r="E16" s="1"/>
      <c r="F16" s="1"/>
      <c r="G16" s="1"/>
    </row>
    <row r="17" spans="1:7" x14ac:dyDescent="0.35">
      <c r="A17" s="1"/>
      <c r="B17" s="1"/>
      <c r="C17" s="1"/>
      <c r="D17" s="1"/>
      <c r="E17" s="1"/>
      <c r="F17" s="1"/>
      <c r="G17" s="1"/>
    </row>
    <row r="19" spans="1:7" x14ac:dyDescent="0.35">
      <c r="A19" s="1" t="s">
        <v>4</v>
      </c>
      <c r="B19" s="1">
        <v>0</v>
      </c>
      <c r="C19" s="1">
        <v>1</v>
      </c>
      <c r="D19" s="1">
        <v>2</v>
      </c>
      <c r="E19" s="1">
        <v>3</v>
      </c>
      <c r="F19" s="1">
        <v>4</v>
      </c>
      <c r="G19" s="1">
        <v>5</v>
      </c>
    </row>
    <row r="20" spans="1:7" x14ac:dyDescent="0.35">
      <c r="A20" s="1" t="s">
        <v>27</v>
      </c>
      <c r="B20" s="1"/>
      <c r="C20" s="1"/>
      <c r="D20" s="1"/>
      <c r="E20" s="1"/>
      <c r="F20" s="1"/>
      <c r="G20" s="1"/>
    </row>
    <row r="21" spans="1:7" x14ac:dyDescent="0.35">
      <c r="A21" s="1" t="s">
        <v>29</v>
      </c>
      <c r="B21" s="1"/>
      <c r="C21" s="2">
        <f>-(12000-1000)/5</f>
        <v>-2200</v>
      </c>
      <c r="D21" s="2">
        <f>C21</f>
        <v>-2200</v>
      </c>
      <c r="E21" s="2">
        <f t="shared" ref="E21:G21" si="8">D21</f>
        <v>-2200</v>
      </c>
      <c r="F21" s="2">
        <f t="shared" si="8"/>
        <v>-2200</v>
      </c>
      <c r="G21" s="2">
        <f t="shared" si="8"/>
        <v>-2200</v>
      </c>
    </row>
    <row r="22" spans="1:7" x14ac:dyDescent="0.35">
      <c r="A22" s="1" t="s">
        <v>32</v>
      </c>
      <c r="B22" s="1"/>
      <c r="C22" s="2">
        <v>-16000</v>
      </c>
      <c r="D22" s="2">
        <f>C22</f>
        <v>-16000</v>
      </c>
      <c r="E22" s="2">
        <f t="shared" ref="E22:G22" si="9">D22</f>
        <v>-16000</v>
      </c>
      <c r="F22" s="2">
        <f t="shared" si="9"/>
        <v>-16000</v>
      </c>
      <c r="G22" s="2">
        <f t="shared" si="9"/>
        <v>-16000</v>
      </c>
    </row>
    <row r="23" spans="1:7" x14ac:dyDescent="0.35">
      <c r="A23" s="5" t="s">
        <v>3</v>
      </c>
      <c r="B23" s="5"/>
      <c r="C23" s="6">
        <f>SUM(C21:C22)</f>
        <v>-18200</v>
      </c>
      <c r="D23" s="6">
        <f t="shared" ref="D23:G23" si="10">SUM(D21:D22)</f>
        <v>-18200</v>
      </c>
      <c r="E23" s="6">
        <f t="shared" si="10"/>
        <v>-18200</v>
      </c>
      <c r="F23" s="6">
        <f t="shared" si="10"/>
        <v>-18200</v>
      </c>
      <c r="G23" s="6">
        <f t="shared" si="10"/>
        <v>-18200</v>
      </c>
    </row>
    <row r="24" spans="1:7" x14ac:dyDescent="0.35">
      <c r="A24" s="1" t="s">
        <v>28</v>
      </c>
      <c r="B24" s="1"/>
      <c r="C24" s="2">
        <f>-0.5*C23</f>
        <v>9100</v>
      </c>
      <c r="D24" s="2">
        <f t="shared" ref="D24:G24" si="11">-0.5*D23</f>
        <v>9100</v>
      </c>
      <c r="E24" s="2">
        <f t="shared" si="11"/>
        <v>9100</v>
      </c>
      <c r="F24" s="2">
        <f t="shared" si="11"/>
        <v>9100</v>
      </c>
      <c r="G24" s="2">
        <f t="shared" si="11"/>
        <v>9100</v>
      </c>
    </row>
    <row r="25" spans="1:7" x14ac:dyDescent="0.35">
      <c r="A25" s="5" t="s">
        <v>20</v>
      </c>
      <c r="B25" s="5"/>
      <c r="C25" s="6">
        <f>C23+C24</f>
        <v>-9100</v>
      </c>
      <c r="D25" s="6">
        <f t="shared" ref="D25:G25" si="12">D23+D24</f>
        <v>-9100</v>
      </c>
      <c r="E25" s="6">
        <f t="shared" si="12"/>
        <v>-9100</v>
      </c>
      <c r="F25" s="6">
        <f t="shared" si="12"/>
        <v>-9100</v>
      </c>
      <c r="G25" s="6">
        <f t="shared" si="12"/>
        <v>-9100</v>
      </c>
    </row>
    <row r="26" spans="1:7" x14ac:dyDescent="0.35">
      <c r="A26" s="1" t="s">
        <v>7</v>
      </c>
      <c r="B26" s="1"/>
      <c r="C26" s="2">
        <f>-C21</f>
        <v>2200</v>
      </c>
      <c r="D26" s="2">
        <f t="shared" ref="D26:G26" si="13">-D21</f>
        <v>2200</v>
      </c>
      <c r="E26" s="2">
        <f t="shared" si="13"/>
        <v>2200</v>
      </c>
      <c r="F26" s="2">
        <f t="shared" si="13"/>
        <v>2200</v>
      </c>
      <c r="G26" s="2">
        <f t="shared" si="13"/>
        <v>2200</v>
      </c>
    </row>
    <row r="27" spans="1:7" x14ac:dyDescent="0.35">
      <c r="A27" s="1" t="s">
        <v>30</v>
      </c>
      <c r="B27" s="1"/>
      <c r="C27" s="2"/>
      <c r="D27" s="2"/>
      <c r="E27" s="2"/>
      <c r="F27" s="2"/>
      <c r="G27" s="2"/>
    </row>
    <row r="28" spans="1:7" x14ac:dyDescent="0.35">
      <c r="A28" s="1" t="s">
        <v>10</v>
      </c>
      <c r="B28" s="1">
        <f>-17000+5000</f>
        <v>-12000</v>
      </c>
      <c r="C28" s="2"/>
      <c r="D28" s="2"/>
      <c r="E28" s="2"/>
      <c r="F28" s="2"/>
      <c r="G28" s="2"/>
    </row>
    <row r="29" spans="1:7" x14ac:dyDescent="0.35">
      <c r="A29" s="1" t="s">
        <v>31</v>
      </c>
      <c r="B29" s="1"/>
      <c r="C29" s="2"/>
      <c r="D29" s="2"/>
      <c r="E29" s="2"/>
      <c r="F29" s="2"/>
      <c r="G29" s="2">
        <v>1000</v>
      </c>
    </row>
    <row r="30" spans="1:7" x14ac:dyDescent="0.35">
      <c r="A30" s="5" t="s">
        <v>4</v>
      </c>
      <c r="B30" s="5">
        <f>SUM(B25:B29)</f>
        <v>-12000</v>
      </c>
      <c r="C30" s="6">
        <f>SUM(C25:C29)</f>
        <v>-6900</v>
      </c>
      <c r="D30" s="6">
        <f t="shared" ref="D30" si="14">SUM(D25:D29)</f>
        <v>-6900</v>
      </c>
      <c r="E30" s="6">
        <f t="shared" ref="E30" si="15">SUM(E25:E29)</f>
        <v>-6900</v>
      </c>
      <c r="F30" s="6">
        <f t="shared" ref="F30" si="16">SUM(F25:F29)</f>
        <v>-6900</v>
      </c>
      <c r="G30" s="6">
        <f t="shared" ref="G30" si="17">SUM(G25:G29)</f>
        <v>-5900</v>
      </c>
    </row>
    <row r="31" spans="1:7" x14ac:dyDescent="0.35">
      <c r="A31" s="1" t="s">
        <v>23</v>
      </c>
      <c r="B31" s="1">
        <v>1</v>
      </c>
      <c r="C31" s="1">
        <f>1/(1+10%)</f>
        <v>0.90909090909090906</v>
      </c>
      <c r="D31" s="1">
        <f>C31^2</f>
        <v>0.82644628099173545</v>
      </c>
      <c r="E31" s="1">
        <f>C31^3</f>
        <v>0.75131480090157765</v>
      </c>
      <c r="F31" s="1">
        <f>C31^4</f>
        <v>0.68301345536507052</v>
      </c>
      <c r="G31" s="1">
        <f>C31^5</f>
        <v>0.62092132305915504</v>
      </c>
    </row>
    <row r="32" spans="1:7" x14ac:dyDescent="0.35">
      <c r="A32" s="1" t="s">
        <v>33</v>
      </c>
      <c r="B32" s="1"/>
      <c r="C32" s="1">
        <f>C30*C31</f>
        <v>-6272.7272727272721</v>
      </c>
      <c r="D32" s="1">
        <f t="shared" ref="D32" si="18">D30*D31</f>
        <v>-5702.4793388429744</v>
      </c>
      <c r="E32" s="1">
        <f t="shared" ref="E32" si="19">E30*E31</f>
        <v>-5184.0721262208854</v>
      </c>
      <c r="F32" s="1">
        <f t="shared" ref="F32" si="20">F30*F31</f>
        <v>-4712.7928420189864</v>
      </c>
      <c r="G32" s="1">
        <f t="shared" ref="G32" si="21">G30*G31</f>
        <v>-3663.4358060490149</v>
      </c>
    </row>
    <row r="33" spans="1:7" x14ac:dyDescent="0.35">
      <c r="A33" s="5" t="s">
        <v>26</v>
      </c>
      <c r="B33" s="6">
        <f>SUM(C32:G32)</f>
        <v>-25535.507385859135</v>
      </c>
      <c r="C33" s="1"/>
      <c r="D33" s="1"/>
      <c r="E33" s="1"/>
      <c r="F33" s="1"/>
      <c r="G33" s="1"/>
    </row>
    <row r="34" spans="1:7" x14ac:dyDescent="0.35">
      <c r="A34" s="1"/>
      <c r="B34" s="1"/>
      <c r="C34" s="1"/>
      <c r="D34" s="1"/>
      <c r="E34" s="1"/>
      <c r="F34" s="1"/>
      <c r="G34" s="1"/>
    </row>
    <row r="36" spans="1:7" x14ac:dyDescent="0.35">
      <c r="A36" s="1" t="s">
        <v>4</v>
      </c>
      <c r="B36" s="1">
        <v>0</v>
      </c>
      <c r="C36" s="1">
        <v>1</v>
      </c>
      <c r="D36" s="1">
        <v>2</v>
      </c>
      <c r="E36" s="1">
        <v>3</v>
      </c>
      <c r="F36" s="1">
        <v>4</v>
      </c>
      <c r="G36" s="1">
        <v>5</v>
      </c>
    </row>
    <row r="37" spans="1:7" x14ac:dyDescent="0.35">
      <c r="A37" s="1" t="str">
        <f>A4</f>
        <v>Costs (incl depreciation)</v>
      </c>
      <c r="B37" s="1"/>
      <c r="C37" s="2">
        <f>-C4</f>
        <v>2000</v>
      </c>
      <c r="D37" s="2">
        <f t="shared" ref="D37:G37" si="22">-D4</f>
        <v>2000</v>
      </c>
      <c r="E37" s="2">
        <f t="shared" si="22"/>
        <v>2000</v>
      </c>
      <c r="F37" s="2">
        <f t="shared" si="22"/>
        <v>2000</v>
      </c>
      <c r="G37" s="2">
        <f t="shared" si="22"/>
        <v>2000</v>
      </c>
    </row>
    <row r="38" spans="1:7" x14ac:dyDescent="0.35">
      <c r="A38" s="1" t="str">
        <f>A5</f>
        <v>Operating costs</v>
      </c>
      <c r="B38" s="1"/>
      <c r="C38" s="2">
        <f>-C5</f>
        <v>20000</v>
      </c>
      <c r="D38" s="2">
        <f t="shared" ref="D38:G38" si="23">-D5</f>
        <v>20000</v>
      </c>
      <c r="E38" s="2">
        <f t="shared" si="23"/>
        <v>20000</v>
      </c>
      <c r="F38" s="2">
        <f t="shared" si="23"/>
        <v>20000</v>
      </c>
      <c r="G38" s="2">
        <f t="shared" si="23"/>
        <v>20000</v>
      </c>
    </row>
    <row r="39" spans="1:7" x14ac:dyDescent="0.35">
      <c r="A39" s="1" t="s">
        <v>27</v>
      </c>
      <c r="B39" s="1"/>
      <c r="C39" s="1"/>
      <c r="D39" s="1"/>
      <c r="E39" s="1"/>
      <c r="F39" s="1"/>
      <c r="G39" s="1"/>
    </row>
    <row r="40" spans="1:7" x14ac:dyDescent="0.35">
      <c r="A40" s="1" t="s">
        <v>29</v>
      </c>
      <c r="B40" s="1"/>
      <c r="C40" s="2">
        <f>-(12000-1000)/5</f>
        <v>-2200</v>
      </c>
      <c r="D40" s="2">
        <f>C40</f>
        <v>-2200</v>
      </c>
      <c r="E40" s="2">
        <f t="shared" ref="E40:G40" si="24">D40</f>
        <v>-2200</v>
      </c>
      <c r="F40" s="2">
        <f t="shared" si="24"/>
        <v>-2200</v>
      </c>
      <c r="G40" s="2">
        <f t="shared" si="24"/>
        <v>-2200</v>
      </c>
    </row>
    <row r="41" spans="1:7" x14ac:dyDescent="0.35">
      <c r="A41" s="1" t="s">
        <v>32</v>
      </c>
      <c r="B41" s="1"/>
      <c r="C41" s="2">
        <v>-16000</v>
      </c>
      <c r="D41" s="2">
        <f>C41</f>
        <v>-16000</v>
      </c>
      <c r="E41" s="2">
        <f t="shared" ref="E41:G41" si="25">D41</f>
        <v>-16000</v>
      </c>
      <c r="F41" s="2">
        <f t="shared" si="25"/>
        <v>-16000</v>
      </c>
      <c r="G41" s="2">
        <f t="shared" si="25"/>
        <v>-16000</v>
      </c>
    </row>
    <row r="42" spans="1:7" x14ac:dyDescent="0.35">
      <c r="A42" s="5" t="s">
        <v>3</v>
      </c>
      <c r="B42" s="5"/>
      <c r="C42" s="6">
        <f>SUM(C37:C41)</f>
        <v>3800</v>
      </c>
      <c r="D42" s="6">
        <f t="shared" ref="D42:G42" si="26">SUM(D37:D41)</f>
        <v>3800</v>
      </c>
      <c r="E42" s="6">
        <f t="shared" si="26"/>
        <v>3800</v>
      </c>
      <c r="F42" s="6">
        <f t="shared" si="26"/>
        <v>3800</v>
      </c>
      <c r="G42" s="6">
        <f t="shared" si="26"/>
        <v>3800</v>
      </c>
    </row>
    <row r="43" spans="1:7" x14ac:dyDescent="0.35">
      <c r="A43" s="1" t="s">
        <v>28</v>
      </c>
      <c r="B43" s="1"/>
      <c r="C43" s="2">
        <f>-0.5*C42</f>
        <v>-1900</v>
      </c>
      <c r="D43" s="2">
        <f t="shared" ref="D43" si="27">-0.5*D42</f>
        <v>-1900</v>
      </c>
      <c r="E43" s="2">
        <f t="shared" ref="E43" si="28">-0.5*E42</f>
        <v>-1900</v>
      </c>
      <c r="F43" s="2">
        <f t="shared" ref="F43" si="29">-0.5*F42</f>
        <v>-1900</v>
      </c>
      <c r="G43" s="2">
        <f t="shared" ref="G43" si="30">-0.5*G42</f>
        <v>-1900</v>
      </c>
    </row>
    <row r="44" spans="1:7" x14ac:dyDescent="0.35">
      <c r="A44" s="5" t="s">
        <v>20</v>
      </c>
      <c r="B44" s="5"/>
      <c r="C44" s="6">
        <f>C42+C43</f>
        <v>1900</v>
      </c>
      <c r="D44" s="6">
        <f t="shared" ref="D44" si="31">D42+D43</f>
        <v>1900</v>
      </c>
      <c r="E44" s="6">
        <f t="shared" ref="E44" si="32">E42+E43</f>
        <v>1900</v>
      </c>
      <c r="F44" s="6">
        <f t="shared" ref="F44" si="33">F42+F43</f>
        <v>1900</v>
      </c>
      <c r="G44" s="6">
        <f t="shared" ref="G44" si="34">G42+G43</f>
        <v>1900</v>
      </c>
    </row>
    <row r="45" spans="1:7" x14ac:dyDescent="0.35">
      <c r="A45" s="1" t="s">
        <v>7</v>
      </c>
      <c r="B45" s="1"/>
      <c r="C45" s="2">
        <f>-C40-2000</f>
        <v>200</v>
      </c>
      <c r="D45" s="2">
        <f t="shared" ref="D45:G45" si="35">-D40-2000</f>
        <v>200</v>
      </c>
      <c r="E45" s="2">
        <f t="shared" si="35"/>
        <v>200</v>
      </c>
      <c r="F45" s="2">
        <f t="shared" si="35"/>
        <v>200</v>
      </c>
      <c r="G45" s="2">
        <f t="shared" si="35"/>
        <v>200</v>
      </c>
    </row>
    <row r="46" spans="1:7" x14ac:dyDescent="0.35">
      <c r="A46" s="1" t="s">
        <v>30</v>
      </c>
      <c r="B46" s="1"/>
      <c r="C46" s="2"/>
      <c r="D46" s="2"/>
      <c r="E46" s="2"/>
      <c r="F46" s="2"/>
      <c r="G46" s="2"/>
    </row>
    <row r="47" spans="1:7" x14ac:dyDescent="0.35">
      <c r="A47" s="1" t="s">
        <v>10</v>
      </c>
      <c r="B47" s="1">
        <f>-17000+5000</f>
        <v>-12000</v>
      </c>
      <c r="C47" s="2"/>
      <c r="D47" s="2"/>
      <c r="E47" s="2"/>
      <c r="F47" s="2"/>
      <c r="G47" s="2"/>
    </row>
    <row r="48" spans="1:7" x14ac:dyDescent="0.35">
      <c r="A48" s="1" t="s">
        <v>31</v>
      </c>
      <c r="B48" s="1"/>
      <c r="C48" s="2"/>
      <c r="D48" s="2"/>
      <c r="E48" s="2"/>
      <c r="F48" s="2"/>
      <c r="G48" s="2">
        <f>1000-G12</f>
        <v>500</v>
      </c>
    </row>
    <row r="49" spans="1:7" x14ac:dyDescent="0.35">
      <c r="A49" s="5" t="s">
        <v>4</v>
      </c>
      <c r="B49" s="5">
        <f>SUM(B44:B48)</f>
        <v>-12000</v>
      </c>
      <c r="C49" s="6">
        <f>SUM(C44:C48)</f>
        <v>2100</v>
      </c>
      <c r="D49" s="6">
        <f t="shared" ref="D49" si="36">SUM(D44:D48)</f>
        <v>2100</v>
      </c>
      <c r="E49" s="6">
        <f t="shared" ref="E49" si="37">SUM(E44:E48)</f>
        <v>2100</v>
      </c>
      <c r="F49" s="6">
        <f t="shared" ref="F49" si="38">SUM(F44:F48)</f>
        <v>2100</v>
      </c>
      <c r="G49" s="6">
        <f t="shared" ref="G49" si="39">SUM(G44:G48)</f>
        <v>2600</v>
      </c>
    </row>
    <row r="50" spans="1:7" x14ac:dyDescent="0.35">
      <c r="A50" s="1" t="s">
        <v>23</v>
      </c>
      <c r="B50" s="1">
        <v>1</v>
      </c>
      <c r="C50" s="1">
        <f>1/(1+10%)</f>
        <v>0.90909090909090906</v>
      </c>
      <c r="D50" s="1">
        <f>C50^2</f>
        <v>0.82644628099173545</v>
      </c>
      <c r="E50" s="1">
        <f>C50^3</f>
        <v>0.75131480090157765</v>
      </c>
      <c r="F50" s="1">
        <f>C50^4</f>
        <v>0.68301345536507052</v>
      </c>
      <c r="G50" s="1">
        <f>C50^5</f>
        <v>0.62092132305915504</v>
      </c>
    </row>
    <row r="51" spans="1:7" x14ac:dyDescent="0.35">
      <c r="A51" s="1" t="s">
        <v>33</v>
      </c>
      <c r="B51" s="1"/>
      <c r="C51" s="1">
        <f>C49*C50</f>
        <v>1909.090909090909</v>
      </c>
      <c r="D51" s="1">
        <f t="shared" ref="D51" si="40">D49*D50</f>
        <v>1735.5371900826444</v>
      </c>
      <c r="E51" s="1">
        <f t="shared" ref="E51" si="41">E49*E50</f>
        <v>1577.7610818933131</v>
      </c>
      <c r="F51" s="1">
        <f t="shared" ref="F51" si="42">F49*F50</f>
        <v>1434.3282562666482</v>
      </c>
      <c r="G51" s="1">
        <f t="shared" ref="G51" si="43">G49*G50</f>
        <v>1614.3954399538031</v>
      </c>
    </row>
    <row r="52" spans="1:7" x14ac:dyDescent="0.35">
      <c r="A52" s="5" t="s">
        <v>26</v>
      </c>
      <c r="B52" s="6">
        <f>SUM(C51:G51)</f>
        <v>8271.112877287318</v>
      </c>
      <c r="C52" s="1"/>
      <c r="D52" s="1"/>
      <c r="E52" s="1"/>
      <c r="F52" s="1"/>
      <c r="G52" s="1"/>
    </row>
    <row r="53" spans="1:7" x14ac:dyDescent="0.35">
      <c r="A53" s="1" t="s">
        <v>26</v>
      </c>
      <c r="B53" s="2">
        <f>B33-B16</f>
        <v>8271.1128772873199</v>
      </c>
      <c r="C53" s="1"/>
      <c r="D53" s="1"/>
      <c r="E53" s="1"/>
      <c r="F53" s="1"/>
      <c r="G53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6EA64-AAD2-4354-A8DB-A3CFE200006E}">
  <dimension ref="A2:E16"/>
  <sheetViews>
    <sheetView zoomScale="184" workbookViewId="0">
      <selection activeCell="A2" sqref="A2:E16"/>
    </sheetView>
  </sheetViews>
  <sheetFormatPr defaultRowHeight="14.5" x14ac:dyDescent="0.35"/>
  <sheetData>
    <row r="2" spans="1:5" x14ac:dyDescent="0.35">
      <c r="A2" s="1"/>
      <c r="B2" s="1"/>
      <c r="C2" s="1">
        <v>1</v>
      </c>
      <c r="D2" s="1">
        <v>2</v>
      </c>
      <c r="E2" s="1">
        <v>3</v>
      </c>
    </row>
    <row r="3" spans="1:5" x14ac:dyDescent="0.35">
      <c r="A3" s="1" t="s">
        <v>0</v>
      </c>
      <c r="B3" s="2"/>
      <c r="C3" s="2">
        <v>20000</v>
      </c>
      <c r="D3" s="2">
        <f>C3</f>
        <v>20000</v>
      </c>
      <c r="E3" s="2">
        <f>D3</f>
        <v>20000</v>
      </c>
    </row>
    <row r="4" spans="1:5" x14ac:dyDescent="0.35">
      <c r="A4" s="1" t="s">
        <v>2</v>
      </c>
      <c r="B4" s="1"/>
      <c r="C4" s="2">
        <v>-12000</v>
      </c>
      <c r="D4" s="2">
        <f>C4</f>
        <v>-12000</v>
      </c>
      <c r="E4" s="2">
        <f>D4</f>
        <v>-12000</v>
      </c>
    </row>
    <row r="5" spans="1:5" x14ac:dyDescent="0.35">
      <c r="A5" s="1" t="s">
        <v>7</v>
      </c>
      <c r="B5" s="1"/>
      <c r="C5" s="1">
        <f>-(3000-0)/3</f>
        <v>-1000</v>
      </c>
      <c r="D5" s="1">
        <f>C5</f>
        <v>-1000</v>
      </c>
      <c r="E5" s="1">
        <f>D5</f>
        <v>-1000</v>
      </c>
    </row>
    <row r="6" spans="1:5" x14ac:dyDescent="0.35">
      <c r="A6" s="1" t="s">
        <v>3</v>
      </c>
      <c r="B6" s="1"/>
      <c r="C6" s="2">
        <f>C3+C4+C5</f>
        <v>7000</v>
      </c>
      <c r="D6" s="2">
        <f t="shared" ref="D6:E6" si="0">D3+D4+D5</f>
        <v>7000</v>
      </c>
      <c r="E6" s="2">
        <f t="shared" si="0"/>
        <v>7000</v>
      </c>
    </row>
    <row r="7" spans="1:5" x14ac:dyDescent="0.35">
      <c r="A7" s="1" t="s">
        <v>19</v>
      </c>
      <c r="B7" s="1"/>
      <c r="C7" s="1">
        <f>-0.5*C6</f>
        <v>-3500</v>
      </c>
      <c r="D7" s="1">
        <f t="shared" ref="D7:E7" si="1">-0.5*D6</f>
        <v>-3500</v>
      </c>
      <c r="E7" s="1">
        <f t="shared" si="1"/>
        <v>-3500</v>
      </c>
    </row>
    <row r="8" spans="1:5" x14ac:dyDescent="0.35">
      <c r="A8" s="1" t="s">
        <v>34</v>
      </c>
      <c r="B8" s="1"/>
      <c r="C8" s="2">
        <f>C6+C7</f>
        <v>3500</v>
      </c>
      <c r="D8" s="2">
        <f t="shared" ref="D8:E8" si="2">D6+D7</f>
        <v>3500</v>
      </c>
      <c r="E8" s="2">
        <f t="shared" si="2"/>
        <v>3500</v>
      </c>
    </row>
    <row r="9" spans="1:5" x14ac:dyDescent="0.35">
      <c r="A9" s="1" t="s">
        <v>7</v>
      </c>
      <c r="B9" s="1"/>
      <c r="C9" s="1">
        <f>-C5</f>
        <v>1000</v>
      </c>
      <c r="D9" s="1">
        <f t="shared" ref="D9:E9" si="3">-D5</f>
        <v>1000</v>
      </c>
      <c r="E9" s="1">
        <f t="shared" si="3"/>
        <v>1000</v>
      </c>
    </row>
    <row r="10" spans="1:5" x14ac:dyDescent="0.35">
      <c r="A10" s="1" t="s">
        <v>35</v>
      </c>
      <c r="B10" s="1">
        <v>-3000</v>
      </c>
      <c r="C10" s="1"/>
      <c r="D10" s="1"/>
      <c r="E10" s="1"/>
    </row>
    <row r="11" spans="1:5" x14ac:dyDescent="0.35">
      <c r="A11" s="1" t="s">
        <v>31</v>
      </c>
      <c r="B11" s="1"/>
      <c r="C11" s="1"/>
      <c r="D11" s="1"/>
      <c r="E11" s="1">
        <v>0</v>
      </c>
    </row>
    <row r="12" spans="1:5" x14ac:dyDescent="0.35">
      <c r="A12" s="1" t="s">
        <v>36</v>
      </c>
      <c r="B12" s="1">
        <v>0</v>
      </c>
      <c r="C12" s="1"/>
      <c r="D12" s="1"/>
      <c r="E12" s="1">
        <v>0</v>
      </c>
    </row>
    <row r="13" spans="1:5" x14ac:dyDescent="0.35">
      <c r="A13" s="5" t="s">
        <v>4</v>
      </c>
      <c r="B13" s="5">
        <f>SUM(B8:B12)</f>
        <v>-3000</v>
      </c>
      <c r="C13" s="5">
        <f t="shared" ref="C13:E13" si="4">SUM(C8:C12)</f>
        <v>4500</v>
      </c>
      <c r="D13" s="5">
        <f t="shared" si="4"/>
        <v>4500</v>
      </c>
      <c r="E13" s="5">
        <f t="shared" si="4"/>
        <v>4500</v>
      </c>
    </row>
    <row r="14" spans="1:5" x14ac:dyDescent="0.35">
      <c r="A14" s="1" t="s">
        <v>23</v>
      </c>
      <c r="B14" s="1">
        <v>1</v>
      </c>
      <c r="C14" s="1">
        <f>1/1.1</f>
        <v>0.90909090909090906</v>
      </c>
      <c r="D14" s="1">
        <f>C14^2</f>
        <v>0.82644628099173545</v>
      </c>
      <c r="E14" s="1">
        <f>C14^3</f>
        <v>0.75131480090157765</v>
      </c>
    </row>
    <row r="15" spans="1:5" x14ac:dyDescent="0.35">
      <c r="A15" s="1" t="s">
        <v>33</v>
      </c>
      <c r="B15" s="1">
        <f>B13*B14</f>
        <v>-3000</v>
      </c>
      <c r="C15" s="1">
        <f t="shared" ref="C15:E15" si="5">C13*C14</f>
        <v>4090.909090909091</v>
      </c>
      <c r="D15" s="1">
        <f t="shared" si="5"/>
        <v>3719.0082644628096</v>
      </c>
      <c r="E15" s="1">
        <f t="shared" si="5"/>
        <v>3380.9166040570994</v>
      </c>
    </row>
    <row r="16" spans="1:5" x14ac:dyDescent="0.35">
      <c r="A16" s="1" t="s">
        <v>26</v>
      </c>
      <c r="B16" s="1">
        <f>SUM(B15:E15)</f>
        <v>8190.833959429001</v>
      </c>
      <c r="C16" s="1"/>
      <c r="D16" s="1"/>
      <c r="E16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90435D53C87854985D378FA986EAD01" ma:contentTypeVersion="9" ma:contentTypeDescription="Utwórz nowy dokument." ma:contentTypeScope="" ma:versionID="f7679fb7b88b94b09bcaf056099546ef">
  <xsd:schema xmlns:xsd="http://www.w3.org/2001/XMLSchema" xmlns:xs="http://www.w3.org/2001/XMLSchema" xmlns:p="http://schemas.microsoft.com/office/2006/metadata/properties" xmlns:ns3="60ef24bb-f911-4ea0-b0cc-823933af305e" xmlns:ns4="cd5a9232-6d2e-4c16-822a-4a6f082c11d6" targetNamespace="http://schemas.microsoft.com/office/2006/metadata/properties" ma:root="true" ma:fieldsID="ed62297bb12a01e52402f68db2e33655" ns3:_="" ns4:_="">
    <xsd:import namespace="60ef24bb-f911-4ea0-b0cc-823933af305e"/>
    <xsd:import namespace="cd5a9232-6d2e-4c16-822a-4a6f082c11d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ef24bb-f911-4ea0-b0cc-823933af30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5a9232-6d2e-4c16-822a-4a6f082c11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0ef24bb-f911-4ea0-b0cc-823933af305e" xsi:nil="true"/>
  </documentManagement>
</p:properties>
</file>

<file path=customXml/itemProps1.xml><?xml version="1.0" encoding="utf-8"?>
<ds:datastoreItem xmlns:ds="http://schemas.openxmlformats.org/officeDocument/2006/customXml" ds:itemID="{9D54AC76-DC38-43B1-B619-C1ADD4EC73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ef24bb-f911-4ea0-b0cc-823933af305e"/>
    <ds:schemaRef ds:uri="cd5a9232-6d2e-4c16-822a-4a6f082c11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C09D6F-B862-4DA2-AE20-ADA792FD6F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F33CD5-A471-41E4-A000-B961576B4532}">
  <ds:schemaRefs>
    <ds:schemaRef ds:uri="http://purl.org/dc/elements/1.1/"/>
    <ds:schemaRef ds:uri="http://schemas.microsoft.com/office/infopath/2007/PartnerControls"/>
    <ds:schemaRef ds:uri="http://www.w3.org/XML/1998/namespace"/>
    <ds:schemaRef ds:uri="60ef24bb-f911-4ea0-b0cc-823933af305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cd5a9232-6d2e-4c16-822a-4a6f082c11d6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Wyrobek</dc:creator>
  <cp:lastModifiedBy>Joanna Wyrobek</cp:lastModifiedBy>
  <dcterms:created xsi:type="dcterms:W3CDTF">2023-12-14T08:48:52Z</dcterms:created>
  <dcterms:modified xsi:type="dcterms:W3CDTF">2023-12-14T10:38:50Z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0x010100790435D53C87854985D378FA986EAD01</vt:lpwstr>
  </property>
</Properties>
</file>