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yrob\Downloads\"/>
    </mc:Choice>
  </mc:AlternateContent>
  <xr:revisionPtr revIDLastSave="0" documentId="13_ncr:1_{47EE7D0D-A4C6-42F9-A33A-3B99D1213A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 (3)" sheetId="5" r:id="rId1"/>
    <sheet name="Sheet1 (2)" sheetId="4" r:id="rId2"/>
    <sheet name="Sheet1" sheetId="1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5" l="1"/>
  <c r="D74" i="5"/>
  <c r="C74" i="5"/>
  <c r="B74" i="5"/>
  <c r="B73" i="5"/>
  <c r="B75" i="5" s="1"/>
  <c r="D61" i="5"/>
  <c r="C61" i="5"/>
  <c r="C60" i="5"/>
  <c r="D58" i="5"/>
  <c r="C58" i="5"/>
  <c r="C56" i="5" s="1"/>
  <c r="C64" i="5" s="1"/>
  <c r="B44" i="5"/>
  <c r="B46" i="5" s="1"/>
  <c r="E32" i="5"/>
  <c r="C32" i="5"/>
  <c r="D31" i="5"/>
  <c r="C31" i="5"/>
  <c r="D30" i="5"/>
  <c r="C30" i="5"/>
  <c r="C29" i="5"/>
  <c r="C18" i="5"/>
  <c r="C17" i="5"/>
  <c r="D17" i="5" s="1"/>
  <c r="C14" i="5"/>
  <c r="D13" i="5"/>
  <c r="E13" i="5" s="1"/>
  <c r="E12" i="5"/>
  <c r="E31" i="5" s="1"/>
  <c r="D12" i="5"/>
  <c r="D11" i="5"/>
  <c r="D10" i="5"/>
  <c r="D29" i="5" s="1"/>
  <c r="C6" i="5"/>
  <c r="C7" i="5" s="1"/>
  <c r="E5" i="5"/>
  <c r="E61" i="5" s="1"/>
  <c r="D5" i="5"/>
  <c r="D4" i="5"/>
  <c r="D60" i="5" s="1"/>
  <c r="D3" i="5"/>
  <c r="E43" i="4"/>
  <c r="B42" i="4"/>
  <c r="B44" i="4" s="1"/>
  <c r="D32" i="4"/>
  <c r="C32" i="4"/>
  <c r="C31" i="4"/>
  <c r="C30" i="4"/>
  <c r="C29" i="4"/>
  <c r="C27" i="4" s="1"/>
  <c r="C25" i="4"/>
  <c r="D24" i="4"/>
  <c r="C24" i="4"/>
  <c r="C23" i="4"/>
  <c r="C22" i="4" s="1"/>
  <c r="C18" i="4"/>
  <c r="C19" i="4" s="1"/>
  <c r="C37" i="4" s="1"/>
  <c r="C17" i="4"/>
  <c r="D17" i="4" s="1"/>
  <c r="E17" i="4" s="1"/>
  <c r="C14" i="4"/>
  <c r="E13" i="4"/>
  <c r="E32" i="4" s="1"/>
  <c r="D13" i="4"/>
  <c r="D12" i="4"/>
  <c r="D31" i="4" s="1"/>
  <c r="D11" i="4"/>
  <c r="D30" i="4" s="1"/>
  <c r="D10" i="4"/>
  <c r="D14" i="4" s="1"/>
  <c r="C6" i="4"/>
  <c r="C7" i="4" s="1"/>
  <c r="D5" i="4"/>
  <c r="E5" i="4" s="1"/>
  <c r="E25" i="4" s="1"/>
  <c r="E4" i="4"/>
  <c r="E24" i="4" s="1"/>
  <c r="D4" i="4"/>
  <c r="D3" i="4"/>
  <c r="E3" i="4" s="1"/>
  <c r="E42" i="1"/>
  <c r="B41" i="1"/>
  <c r="B43" i="1" s="1"/>
  <c r="D32" i="1"/>
  <c r="C32" i="1"/>
  <c r="C31" i="1"/>
  <c r="C30" i="1"/>
  <c r="C29" i="1"/>
  <c r="E25" i="1"/>
  <c r="C25" i="1"/>
  <c r="C24" i="1"/>
  <c r="C23" i="1"/>
  <c r="D23" i="1" s="1"/>
  <c r="C18" i="1"/>
  <c r="C19" i="1" s="1"/>
  <c r="C17" i="1"/>
  <c r="D17" i="1" s="1"/>
  <c r="E17" i="1" s="1"/>
  <c r="C14" i="1"/>
  <c r="D13" i="1"/>
  <c r="E13" i="1" s="1"/>
  <c r="E32" i="1" s="1"/>
  <c r="D12" i="1"/>
  <c r="D31" i="1" s="1"/>
  <c r="D11" i="1"/>
  <c r="E11" i="1" s="1"/>
  <c r="D10" i="1"/>
  <c r="D29" i="1" s="1"/>
  <c r="C6" i="1"/>
  <c r="C7" i="1" s="1"/>
  <c r="D5" i="1"/>
  <c r="E5" i="1" s="1"/>
  <c r="E4" i="1"/>
  <c r="E24" i="1" s="1"/>
  <c r="D4" i="1"/>
  <c r="D24" i="1" s="1"/>
  <c r="D3" i="1"/>
  <c r="D6" i="1" s="1"/>
  <c r="D7" i="1" s="1"/>
  <c r="E30" i="1" l="1"/>
  <c r="D28" i="5"/>
  <c r="E17" i="5"/>
  <c r="E28" i="5" s="1"/>
  <c r="E23" i="1"/>
  <c r="E22" i="1" s="1"/>
  <c r="C65" i="5"/>
  <c r="C67" i="5"/>
  <c r="C73" i="5" s="1"/>
  <c r="C75" i="5" s="1"/>
  <c r="B45" i="1"/>
  <c r="D56" i="5"/>
  <c r="D64" i="5" s="1"/>
  <c r="C22" i="1"/>
  <c r="C28" i="5"/>
  <c r="E3" i="1"/>
  <c r="E6" i="1" s="1"/>
  <c r="E7" i="1" s="1"/>
  <c r="D18" i="1"/>
  <c r="D30" i="1"/>
  <c r="E10" i="5"/>
  <c r="E29" i="5" s="1"/>
  <c r="E10" i="1"/>
  <c r="E29" i="1" s="1"/>
  <c r="C28" i="1"/>
  <c r="D6" i="5"/>
  <c r="D7" i="5" s="1"/>
  <c r="E12" i="1"/>
  <c r="E31" i="1" s="1"/>
  <c r="E11" i="4"/>
  <c r="E30" i="4" s="1"/>
  <c r="D18" i="4"/>
  <c r="E3" i="5"/>
  <c r="E58" i="5" s="1"/>
  <c r="E6" i="4"/>
  <c r="E7" i="4" s="1"/>
  <c r="D23" i="4"/>
  <c r="E23" i="4" s="1"/>
  <c r="D14" i="1"/>
  <c r="D25" i="1"/>
  <c r="D22" i="1" s="1"/>
  <c r="D32" i="5"/>
  <c r="D14" i="5"/>
  <c r="C19" i="5"/>
  <c r="E18" i="5"/>
  <c r="E19" i="5" s="1"/>
  <c r="E4" i="5"/>
  <c r="E60" i="5" s="1"/>
  <c r="E11" i="5"/>
  <c r="E30" i="5" s="1"/>
  <c r="D18" i="5"/>
  <c r="D19" i="5" s="1"/>
  <c r="C35" i="4"/>
  <c r="C36" i="4" s="1"/>
  <c r="B46" i="4"/>
  <c r="E22" i="4"/>
  <c r="D6" i="4"/>
  <c r="D7" i="4" s="1"/>
  <c r="D29" i="4"/>
  <c r="D27" i="4" s="1"/>
  <c r="D25" i="4"/>
  <c r="E10" i="4"/>
  <c r="E12" i="4"/>
  <c r="E31" i="4" s="1"/>
  <c r="D22" i="4"/>
  <c r="D19" i="1" l="1"/>
  <c r="D28" i="1"/>
  <c r="C38" i="1"/>
  <c r="C27" i="1"/>
  <c r="C39" i="5"/>
  <c r="C27" i="5"/>
  <c r="C35" i="5" s="1"/>
  <c r="E18" i="1"/>
  <c r="C35" i="1"/>
  <c r="E6" i="5"/>
  <c r="E7" i="5" s="1"/>
  <c r="D19" i="4"/>
  <c r="D37" i="4" s="1"/>
  <c r="E18" i="4"/>
  <c r="D39" i="5"/>
  <c r="D27" i="5"/>
  <c r="D35" i="5" s="1"/>
  <c r="E56" i="5"/>
  <c r="E64" i="5" s="1"/>
  <c r="D65" i="5"/>
  <c r="D67" i="5" s="1"/>
  <c r="D73" i="5" s="1"/>
  <c r="D75" i="5" s="1"/>
  <c r="E27" i="5"/>
  <c r="E35" i="5" s="1"/>
  <c r="E39" i="5"/>
  <c r="C38" i="4"/>
  <c r="C44" i="4" s="1"/>
  <c r="C46" i="4" s="1"/>
  <c r="E14" i="1"/>
  <c r="E14" i="5"/>
  <c r="E14" i="4"/>
  <c r="E29" i="4"/>
  <c r="D35" i="4"/>
  <c r="B76" i="5" l="1"/>
  <c r="C36" i="1"/>
  <c r="C37" i="1"/>
  <c r="C43" i="1" s="1"/>
  <c r="E67" i="5"/>
  <c r="E73" i="5" s="1"/>
  <c r="E75" i="5" s="1"/>
  <c r="E65" i="5"/>
  <c r="E19" i="4"/>
  <c r="E37" i="4" s="1"/>
  <c r="E34" i="4"/>
  <c r="E41" i="4" s="1"/>
  <c r="D38" i="1"/>
  <c r="D27" i="1"/>
  <c r="D35" i="1" s="1"/>
  <c r="E19" i="1"/>
  <c r="E28" i="1"/>
  <c r="C36" i="5"/>
  <c r="C38" i="5" s="1"/>
  <c r="C44" i="5" s="1"/>
  <c r="C46" i="5" s="1"/>
  <c r="B47" i="5" s="1"/>
  <c r="B78" i="5" s="1"/>
  <c r="D36" i="5"/>
  <c r="D38" i="5" s="1"/>
  <c r="D44" i="5" s="1"/>
  <c r="D46" i="5" s="1"/>
  <c r="D38" i="4"/>
  <c r="E36" i="5"/>
  <c r="E38" i="5"/>
  <c r="E44" i="5" s="1"/>
  <c r="E46" i="5" s="1"/>
  <c r="E34" i="1"/>
  <c r="E40" i="1" s="1"/>
  <c r="D36" i="4"/>
  <c r="D44" i="4" l="1"/>
  <c r="D46" i="4" s="1"/>
  <c r="E27" i="4"/>
  <c r="E35" i="4" s="1"/>
  <c r="C45" i="1"/>
  <c r="E38" i="1"/>
  <c r="E27" i="1"/>
  <c r="E35" i="1" s="1"/>
  <c r="D36" i="1"/>
  <c r="D37" i="1"/>
  <c r="D43" i="1" s="1"/>
  <c r="D45" i="1" s="1"/>
  <c r="E36" i="1" l="1"/>
  <c r="E37" i="1"/>
  <c r="E43" i="1" s="1"/>
  <c r="E45" i="1" s="1"/>
  <c r="B46" i="1" s="1"/>
  <c r="B48" i="1" s="1"/>
  <c r="E38" i="4"/>
  <c r="E36" i="4"/>
  <c r="B50" i="1" l="1"/>
  <c r="B47" i="1" s="1"/>
  <c r="B49" i="1"/>
  <c r="E44" i="4"/>
  <c r="E46" i="4" l="1"/>
  <c r="B47" i="4" s="1"/>
  <c r="B49" i="4" s="1"/>
  <c r="B50" i="4"/>
  <c r="B51" i="4"/>
  <c r="B48" i="4" s="1"/>
</calcChain>
</file>

<file path=xl/sharedStrings.xml><?xml version="1.0" encoding="utf-8"?>
<sst xmlns="http://schemas.openxmlformats.org/spreadsheetml/2006/main" count="162" uniqueCount="44">
  <si>
    <t>Manual bookkeeping system monthly maintenance costs</t>
  </si>
  <si>
    <t>Salaries</t>
  </si>
  <si>
    <t>Payroll taxes and fringe benefits</t>
  </si>
  <si>
    <t>Forms and supplies</t>
  </si>
  <si>
    <t>Total per year</t>
  </si>
  <si>
    <t>Total per month</t>
  </si>
  <si>
    <t>Computerized bookkeeping system annual costs</t>
  </si>
  <si>
    <t>supervisory salaries</t>
  </si>
  <si>
    <t>other salaries</t>
  </si>
  <si>
    <t>Depreciation</t>
  </si>
  <si>
    <t>(100.000 - accum depr)*0.2</t>
  </si>
  <si>
    <t>tax refund</t>
  </si>
  <si>
    <t>year</t>
  </si>
  <si>
    <t>Sales rev (or cost savings) including</t>
  </si>
  <si>
    <t>Operating costs</t>
  </si>
  <si>
    <t xml:space="preserve">    Depreciation</t>
  </si>
  <si>
    <t xml:space="preserve">    Supervisory salaries</t>
  </si>
  <si>
    <t xml:space="preserve">    Salaries</t>
  </si>
  <si>
    <t xml:space="preserve">    Payroll taxes</t>
  </si>
  <si>
    <t xml:space="preserve">    Forms and supplies</t>
  </si>
  <si>
    <t xml:space="preserve">    Other salaries</t>
  </si>
  <si>
    <t xml:space="preserve">    Payroll taxes and fringe benefits</t>
  </si>
  <si>
    <t xml:space="preserve">    Other operating revenue</t>
  </si>
  <si>
    <t xml:space="preserve">    Book value of liquidated asset</t>
  </si>
  <si>
    <t>EBT</t>
  </si>
  <si>
    <t xml:space="preserve">   Income Tax</t>
  </si>
  <si>
    <t>EAT</t>
  </si>
  <si>
    <t xml:space="preserve">    Net working capital changes</t>
  </si>
  <si>
    <t xml:space="preserve">    Initial investment</t>
  </si>
  <si>
    <t xml:space="preserve">    Correction for the liq of FA</t>
  </si>
  <si>
    <t xml:space="preserve">    Cash collected from the sale of FA</t>
  </si>
  <si>
    <t>Free Cash Flows to Firm</t>
  </si>
  <si>
    <t xml:space="preserve">    Discount factor</t>
  </si>
  <si>
    <t>PF(FCFF)</t>
  </si>
  <si>
    <t>NPV</t>
  </si>
  <si>
    <t>IRR</t>
  </si>
  <si>
    <t>NPV(10%)</t>
  </si>
  <si>
    <t>NPV(25%)</t>
  </si>
  <si>
    <t>NPV(20%)</t>
  </si>
  <si>
    <t xml:space="preserve">   Income tax refund from depreciation</t>
  </si>
  <si>
    <t>ARREARS</t>
  </si>
  <si>
    <t>NEW SYSTEM CASH FLOWS</t>
  </si>
  <si>
    <t>OLD SYSTEM</t>
  </si>
  <si>
    <t>NPV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</si>
</sst>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zoomScale="190" zoomScaleNormal="190" workbookViewId="0">
      <selection activeCell="B78" sqref="B78"/>
    </sheetView>
  </sheetViews>
  <sheetFormatPr defaultRowHeight="14.5" x14ac:dyDescent="0.35"/>
  <cols>
    <col min="1" max="1" width="30.1796875" customWidth="1"/>
    <col min="2" max="2" width="10" customWidth="1"/>
  </cols>
  <sheetData>
    <row r="1" spans="1:5" x14ac:dyDescent="0.35">
      <c r="B1">
        <v>0</v>
      </c>
      <c r="C1">
        <v>1</v>
      </c>
      <c r="D1">
        <v>2</v>
      </c>
      <c r="E1">
        <v>3</v>
      </c>
    </row>
    <row r="2" spans="1:5" x14ac:dyDescent="0.35">
      <c r="A2" t="s">
        <v>0</v>
      </c>
    </row>
    <row r="3" spans="1:5" x14ac:dyDescent="0.35">
      <c r="A3" t="s">
        <v>1</v>
      </c>
      <c r="C3">
        <v>7500</v>
      </c>
      <c r="D3">
        <f>C3</f>
        <v>7500</v>
      </c>
      <c r="E3">
        <f>D3</f>
        <v>7500</v>
      </c>
    </row>
    <row r="4" spans="1:5" x14ac:dyDescent="0.35">
      <c r="A4" t="s">
        <v>2</v>
      </c>
      <c r="C4">
        <v>1700</v>
      </c>
      <c r="D4">
        <f>+C4</f>
        <v>1700</v>
      </c>
      <c r="E4">
        <f t="shared" ref="E4:E5" si="0">+D4</f>
        <v>1700</v>
      </c>
    </row>
    <row r="5" spans="1:5" x14ac:dyDescent="0.35">
      <c r="A5" t="s">
        <v>3</v>
      </c>
      <c r="C5">
        <v>600</v>
      </c>
      <c r="D5">
        <f>+C5</f>
        <v>600</v>
      </c>
      <c r="E5">
        <f t="shared" si="0"/>
        <v>600</v>
      </c>
    </row>
    <row r="6" spans="1:5" x14ac:dyDescent="0.35">
      <c r="A6" t="s">
        <v>5</v>
      </c>
      <c r="C6">
        <f>SUM(C3:C5)</f>
        <v>9800</v>
      </c>
      <c r="D6">
        <f t="shared" ref="D6:E6" si="1">SUM(D3:D5)</f>
        <v>9800</v>
      </c>
      <c r="E6">
        <f t="shared" si="1"/>
        <v>9800</v>
      </c>
    </row>
    <row r="7" spans="1:5" x14ac:dyDescent="0.35">
      <c r="A7" s="1" t="s">
        <v>4</v>
      </c>
      <c r="B7" s="1"/>
      <c r="C7" s="2">
        <f>+C6*12</f>
        <v>117600</v>
      </c>
      <c r="D7" s="2">
        <f t="shared" ref="D7:E7" si="2">+D6*12</f>
        <v>117600</v>
      </c>
      <c r="E7" s="2">
        <f t="shared" si="2"/>
        <v>117600</v>
      </c>
    </row>
    <row r="9" spans="1:5" x14ac:dyDescent="0.35">
      <c r="A9" t="s">
        <v>6</v>
      </c>
      <c r="B9">
        <v>0</v>
      </c>
      <c r="C9">
        <v>1</v>
      </c>
      <c r="D9">
        <v>2</v>
      </c>
      <c r="E9">
        <v>3</v>
      </c>
    </row>
    <row r="10" spans="1:5" x14ac:dyDescent="0.35">
      <c r="A10" t="s">
        <v>7</v>
      </c>
      <c r="C10">
        <v>15000</v>
      </c>
      <c r="D10">
        <f>+C10</f>
        <v>15000</v>
      </c>
      <c r="E10">
        <f t="shared" ref="E10:E13" si="3">+D10</f>
        <v>15000</v>
      </c>
    </row>
    <row r="11" spans="1:5" x14ac:dyDescent="0.35">
      <c r="A11" t="s">
        <v>8</v>
      </c>
      <c r="C11">
        <v>24000</v>
      </c>
      <c r="D11">
        <f>+C11</f>
        <v>24000</v>
      </c>
      <c r="E11">
        <f t="shared" si="3"/>
        <v>24000</v>
      </c>
    </row>
    <row r="12" spans="1:5" x14ac:dyDescent="0.35">
      <c r="A12" t="s">
        <v>2</v>
      </c>
      <c r="C12">
        <v>7400</v>
      </c>
      <c r="D12">
        <f>+C12</f>
        <v>7400</v>
      </c>
      <c r="E12">
        <f t="shared" si="3"/>
        <v>7400</v>
      </c>
    </row>
    <row r="13" spans="1:5" x14ac:dyDescent="0.35">
      <c r="A13" t="s">
        <v>3</v>
      </c>
      <c r="C13">
        <v>7200</v>
      </c>
      <c r="D13">
        <f>+C13</f>
        <v>7200</v>
      </c>
      <c r="E13">
        <f t="shared" si="3"/>
        <v>7200</v>
      </c>
    </row>
    <row r="14" spans="1:5" x14ac:dyDescent="0.35">
      <c r="A14" s="1" t="s">
        <v>4</v>
      </c>
      <c r="B14" s="1"/>
      <c r="C14" s="2">
        <f>SUM(C10:C13)</f>
        <v>53600</v>
      </c>
      <c r="D14" s="2">
        <f t="shared" ref="D14:E14" si="4">SUM(D10:D13)</f>
        <v>53600</v>
      </c>
      <c r="E14" s="2">
        <f t="shared" si="4"/>
        <v>53600</v>
      </c>
    </row>
    <row r="16" spans="1:5" x14ac:dyDescent="0.35">
      <c r="A16" s="1" t="s">
        <v>9</v>
      </c>
      <c r="B16" s="1"/>
      <c r="C16" s="1">
        <v>1</v>
      </c>
      <c r="D16" s="1">
        <v>2</v>
      </c>
      <c r="E16" s="1">
        <v>3</v>
      </c>
    </row>
    <row r="17" spans="1:5" x14ac:dyDescent="0.35">
      <c r="A17" t="s">
        <v>10</v>
      </c>
      <c r="C17">
        <f>+A18*0.2</f>
        <v>20000</v>
      </c>
      <c r="D17">
        <f>+C17*(1-0.2)</f>
        <v>16000</v>
      </c>
      <c r="E17">
        <f>+D17*(1-0.2)</f>
        <v>12800</v>
      </c>
    </row>
    <row r="18" spans="1:5" x14ac:dyDescent="0.35">
      <c r="A18" s="3">
        <v>100000</v>
      </c>
      <c r="C18">
        <f>+A18*0.2</f>
        <v>20000</v>
      </c>
      <c r="D18">
        <f>(A18-C18)*0.2</f>
        <v>16000</v>
      </c>
      <c r="E18">
        <f>(A18-C18-D18)*0.2</f>
        <v>12800</v>
      </c>
    </row>
    <row r="19" spans="1:5" x14ac:dyDescent="0.35">
      <c r="A19" t="s">
        <v>11</v>
      </c>
      <c r="C19">
        <f>0.5*C18</f>
        <v>10000</v>
      </c>
      <c r="D19">
        <f t="shared" ref="D19:E19" si="5">0.5*D18</f>
        <v>8000</v>
      </c>
      <c r="E19">
        <f t="shared" si="5"/>
        <v>6400</v>
      </c>
    </row>
    <row r="21" spans="1:5" x14ac:dyDescent="0.35">
      <c r="A21" t="s">
        <v>41</v>
      </c>
      <c r="B21">
        <v>0</v>
      </c>
      <c r="C21">
        <v>1</v>
      </c>
      <c r="D21">
        <v>2</v>
      </c>
      <c r="E21">
        <v>3</v>
      </c>
    </row>
    <row r="22" spans="1:5" x14ac:dyDescent="0.35">
      <c r="A22" s="1" t="s">
        <v>13</v>
      </c>
      <c r="C22" s="1"/>
      <c r="D22" s="1"/>
      <c r="E22" s="1"/>
    </row>
    <row r="23" spans="1:5" x14ac:dyDescent="0.35">
      <c r="A23" t="s">
        <v>17</v>
      </c>
    </row>
    <row r="24" spans="1:5" x14ac:dyDescent="0.35">
      <c r="A24" t="s">
        <v>18</v>
      </c>
    </row>
    <row r="25" spans="1:5" x14ac:dyDescent="0.35">
      <c r="A25" t="s">
        <v>19</v>
      </c>
    </row>
    <row r="26" spans="1:5" x14ac:dyDescent="0.35">
      <c r="A26" t="s">
        <v>15</v>
      </c>
    </row>
    <row r="27" spans="1:5" x14ac:dyDescent="0.35">
      <c r="A27" s="1" t="s">
        <v>14</v>
      </c>
      <c r="B27" s="1"/>
      <c r="C27" s="1">
        <f>SUM(C28:C34)</f>
        <v>73600</v>
      </c>
      <c r="D27" s="1">
        <f t="shared" ref="D27:E27" si="6">SUM(D28:D34)</f>
        <v>69600</v>
      </c>
      <c r="E27" s="1">
        <f t="shared" si="6"/>
        <v>97600</v>
      </c>
    </row>
    <row r="28" spans="1:5" x14ac:dyDescent="0.35">
      <c r="A28" t="s">
        <v>15</v>
      </c>
      <c r="C28">
        <f>+C17</f>
        <v>20000</v>
      </c>
      <c r="D28">
        <f t="shared" ref="D28:E28" si="7">+D17</f>
        <v>16000</v>
      </c>
      <c r="E28">
        <f t="shared" si="7"/>
        <v>12800</v>
      </c>
    </row>
    <row r="29" spans="1:5" x14ac:dyDescent="0.35">
      <c r="A29" t="s">
        <v>16</v>
      </c>
      <c r="C29">
        <f t="shared" ref="C29:E32" si="8">+C10</f>
        <v>15000</v>
      </c>
      <c r="D29">
        <f t="shared" si="8"/>
        <v>15000</v>
      </c>
      <c r="E29">
        <f t="shared" si="8"/>
        <v>15000</v>
      </c>
    </row>
    <row r="30" spans="1:5" x14ac:dyDescent="0.35">
      <c r="A30" t="s">
        <v>20</v>
      </c>
      <c r="C30">
        <f t="shared" si="8"/>
        <v>24000</v>
      </c>
      <c r="D30">
        <f t="shared" si="8"/>
        <v>24000</v>
      </c>
      <c r="E30">
        <f t="shared" si="8"/>
        <v>24000</v>
      </c>
    </row>
    <row r="31" spans="1:5" x14ac:dyDescent="0.35">
      <c r="A31" t="s">
        <v>21</v>
      </c>
      <c r="C31">
        <f t="shared" si="8"/>
        <v>7400</v>
      </c>
      <c r="D31">
        <f t="shared" si="8"/>
        <v>7400</v>
      </c>
      <c r="E31">
        <f t="shared" si="8"/>
        <v>7400</v>
      </c>
    </row>
    <row r="32" spans="1:5" x14ac:dyDescent="0.35">
      <c r="A32" t="s">
        <v>19</v>
      </c>
      <c r="C32">
        <f t="shared" si="8"/>
        <v>7200</v>
      </c>
      <c r="D32">
        <f t="shared" si="8"/>
        <v>7200</v>
      </c>
      <c r="E32">
        <f t="shared" si="8"/>
        <v>7200</v>
      </c>
    </row>
    <row r="33" spans="1:6" x14ac:dyDescent="0.35">
      <c r="A33" t="s">
        <v>22</v>
      </c>
      <c r="E33">
        <v>-20000</v>
      </c>
    </row>
    <row r="34" spans="1:6" x14ac:dyDescent="0.35">
      <c r="A34" t="s">
        <v>23</v>
      </c>
      <c r="E34" s="3">
        <v>51200</v>
      </c>
      <c r="F34" s="3"/>
    </row>
    <row r="35" spans="1:6" x14ac:dyDescent="0.35">
      <c r="A35" s="1" t="s">
        <v>24</v>
      </c>
      <c r="B35" s="1"/>
      <c r="C35" s="1">
        <f>-C27</f>
        <v>-73600</v>
      </c>
      <c r="D35" s="1">
        <f t="shared" ref="D35:E35" si="9">-D27</f>
        <v>-69600</v>
      </c>
      <c r="E35" s="1">
        <f t="shared" si="9"/>
        <v>-97600</v>
      </c>
    </row>
    <row r="36" spans="1:6" x14ac:dyDescent="0.35">
      <c r="A36" t="s">
        <v>25</v>
      </c>
      <c r="C36">
        <f>-0.5*C35</f>
        <v>36800</v>
      </c>
      <c r="D36">
        <f t="shared" ref="D36:E36" si="10">-0.5*D35</f>
        <v>34800</v>
      </c>
      <c r="E36">
        <f t="shared" si="10"/>
        <v>48800</v>
      </c>
    </row>
    <row r="37" spans="1:6" x14ac:dyDescent="0.35">
      <c r="A37" s="6" t="s">
        <v>39</v>
      </c>
      <c r="B37" s="6"/>
      <c r="C37" s="6"/>
      <c r="D37" s="6"/>
      <c r="E37" s="6"/>
      <c r="F37" s="7"/>
    </row>
    <row r="38" spans="1:6" x14ac:dyDescent="0.35">
      <c r="A38" s="1" t="s">
        <v>26</v>
      </c>
      <c r="B38" s="1"/>
      <c r="C38" s="1">
        <f>+C35+C36</f>
        <v>-36800</v>
      </c>
      <c r="D38" s="1">
        <f t="shared" ref="D38:E38" si="11">+D35+D36</f>
        <v>-34800</v>
      </c>
      <c r="E38" s="1">
        <f t="shared" si="11"/>
        <v>-48800</v>
      </c>
    </row>
    <row r="39" spans="1:6" x14ac:dyDescent="0.35">
      <c r="A39" t="s">
        <v>15</v>
      </c>
      <c r="C39">
        <f>+C28</f>
        <v>20000</v>
      </c>
      <c r="D39">
        <f t="shared" ref="D39:E39" si="12">+D28</f>
        <v>16000</v>
      </c>
      <c r="E39">
        <f t="shared" si="12"/>
        <v>12800</v>
      </c>
    </row>
    <row r="40" spans="1:6" x14ac:dyDescent="0.35">
      <c r="A40" t="s">
        <v>27</v>
      </c>
      <c r="B40">
        <v>-7200</v>
      </c>
      <c r="C40">
        <v>0</v>
      </c>
      <c r="D40">
        <v>0</v>
      </c>
      <c r="E40">
        <v>7200</v>
      </c>
    </row>
    <row r="41" spans="1:6" x14ac:dyDescent="0.35">
      <c r="A41" t="s">
        <v>29</v>
      </c>
      <c r="E41" s="3">
        <v>31200</v>
      </c>
    </row>
    <row r="42" spans="1:6" x14ac:dyDescent="0.35">
      <c r="A42" t="s">
        <v>28</v>
      </c>
      <c r="B42" s="3">
        <v>-100000</v>
      </c>
    </row>
    <row r="43" spans="1:6" x14ac:dyDescent="0.35">
      <c r="A43" t="s">
        <v>30</v>
      </c>
      <c r="E43">
        <v>20000</v>
      </c>
    </row>
    <row r="44" spans="1:6" x14ac:dyDescent="0.35">
      <c r="A44" s="1" t="s">
        <v>31</v>
      </c>
      <c r="B44" s="1">
        <f>SUM(B38:B43)</f>
        <v>-107200</v>
      </c>
      <c r="C44" s="1">
        <f t="shared" ref="C44:E44" si="13">SUM(C38:C43)</f>
        <v>-16800</v>
      </c>
      <c r="D44" s="1">
        <f t="shared" si="13"/>
        <v>-18800</v>
      </c>
      <c r="E44" s="1">
        <f t="shared" si="13"/>
        <v>22400</v>
      </c>
    </row>
    <row r="45" spans="1:6" x14ac:dyDescent="0.35">
      <c r="A45" t="s">
        <v>32</v>
      </c>
      <c r="B45">
        <v>1</v>
      </c>
      <c r="C45">
        <v>0.90900000000000003</v>
      </c>
      <c r="D45">
        <v>0.82599999999999996</v>
      </c>
      <c r="E45">
        <v>0.75</v>
      </c>
    </row>
    <row r="46" spans="1:6" x14ac:dyDescent="0.35">
      <c r="A46" t="s">
        <v>33</v>
      </c>
      <c r="B46">
        <f>+B44*B45</f>
        <v>-107200</v>
      </c>
      <c r="C46">
        <f t="shared" ref="C46:E46" si="14">+C44*C45</f>
        <v>-15271.2</v>
      </c>
      <c r="D46">
        <f t="shared" si="14"/>
        <v>-15528.8</v>
      </c>
      <c r="E46">
        <f t="shared" si="14"/>
        <v>16800</v>
      </c>
    </row>
    <row r="47" spans="1:6" x14ac:dyDescent="0.35">
      <c r="A47" s="1" t="s">
        <v>34</v>
      </c>
      <c r="B47" s="1">
        <f>SUM(B46:E46)</f>
        <v>-121200</v>
      </c>
    </row>
    <row r="48" spans="1:6" x14ac:dyDescent="0.35">
      <c r="B48" s="5"/>
    </row>
    <row r="50" spans="1:5" x14ac:dyDescent="0.35">
      <c r="A50" t="s">
        <v>42</v>
      </c>
      <c r="B50">
        <v>0</v>
      </c>
      <c r="C50">
        <v>1</v>
      </c>
      <c r="D50">
        <v>2</v>
      </c>
      <c r="E50">
        <v>3</v>
      </c>
    </row>
    <row r="51" spans="1:5" x14ac:dyDescent="0.35">
      <c r="A51" s="1" t="s">
        <v>13</v>
      </c>
      <c r="C51" s="1"/>
      <c r="D51" s="1"/>
      <c r="E51" s="1"/>
    </row>
    <row r="52" spans="1:5" x14ac:dyDescent="0.35">
      <c r="A52" t="s">
        <v>17</v>
      </c>
    </row>
    <row r="53" spans="1:5" x14ac:dyDescent="0.35">
      <c r="A53" t="s">
        <v>18</v>
      </c>
    </row>
    <row r="54" spans="1:5" x14ac:dyDescent="0.35">
      <c r="A54" t="s">
        <v>19</v>
      </c>
    </row>
    <row r="55" spans="1:5" x14ac:dyDescent="0.35">
      <c r="A55" t="s">
        <v>15</v>
      </c>
    </row>
    <row r="56" spans="1:5" x14ac:dyDescent="0.35">
      <c r="A56" s="1" t="s">
        <v>14</v>
      </c>
      <c r="B56" s="1"/>
      <c r="C56" s="1">
        <f>SUM(C57:C63)</f>
        <v>117600</v>
      </c>
      <c r="D56" s="1">
        <f>SUM(D57:D63)</f>
        <v>117600</v>
      </c>
      <c r="E56" s="1">
        <f>SUM(E57:E63)</f>
        <v>117600</v>
      </c>
    </row>
    <row r="57" spans="1:5" x14ac:dyDescent="0.35">
      <c r="A57" t="s">
        <v>15</v>
      </c>
      <c r="C57">
        <v>0</v>
      </c>
      <c r="D57">
        <v>0</v>
      </c>
      <c r="E57">
        <v>0</v>
      </c>
    </row>
    <row r="58" spans="1:5" x14ac:dyDescent="0.35">
      <c r="A58" t="s">
        <v>17</v>
      </c>
      <c r="C58">
        <f>12*C3</f>
        <v>90000</v>
      </c>
      <c r="D58">
        <f t="shared" ref="D58:E58" si="15">12*D3</f>
        <v>90000</v>
      </c>
      <c r="E58">
        <f t="shared" si="15"/>
        <v>90000</v>
      </c>
    </row>
    <row r="59" spans="1:5" x14ac:dyDescent="0.35">
      <c r="A59" t="s">
        <v>20</v>
      </c>
    </row>
    <row r="60" spans="1:5" x14ac:dyDescent="0.35">
      <c r="A60" t="s">
        <v>21</v>
      </c>
      <c r="C60">
        <f>12*C4</f>
        <v>20400</v>
      </c>
      <c r="D60">
        <f>12*D4</f>
        <v>20400</v>
      </c>
      <c r="E60">
        <f>12*E4</f>
        <v>20400</v>
      </c>
    </row>
    <row r="61" spans="1:5" x14ac:dyDescent="0.35">
      <c r="A61" t="s">
        <v>19</v>
      </c>
      <c r="C61">
        <f>12*C5</f>
        <v>7200</v>
      </c>
      <c r="D61">
        <f t="shared" ref="D61:E61" si="16">12*D5</f>
        <v>7200</v>
      </c>
      <c r="E61">
        <f t="shared" si="16"/>
        <v>7200</v>
      </c>
    </row>
    <row r="62" spans="1:5" x14ac:dyDescent="0.35">
      <c r="A62" t="s">
        <v>22</v>
      </c>
    </row>
    <row r="63" spans="1:5" x14ac:dyDescent="0.35">
      <c r="A63" t="s">
        <v>23</v>
      </c>
      <c r="E63" s="3"/>
    </row>
    <row r="64" spans="1:5" x14ac:dyDescent="0.35">
      <c r="A64" s="1" t="s">
        <v>24</v>
      </c>
      <c r="B64" s="1"/>
      <c r="C64" s="1">
        <f>-C56</f>
        <v>-117600</v>
      </c>
      <c r="D64" s="1">
        <f t="shared" ref="D64:E64" si="17">-D56</f>
        <v>-117600</v>
      </c>
      <c r="E64" s="1">
        <f t="shared" si="17"/>
        <v>-117600</v>
      </c>
    </row>
    <row r="65" spans="1:5" x14ac:dyDescent="0.35">
      <c r="A65" t="s">
        <v>25</v>
      </c>
      <c r="C65">
        <f>-0.5*C64</f>
        <v>58800</v>
      </c>
      <c r="D65">
        <f t="shared" ref="D65:E65" si="18">-0.5*D64</f>
        <v>58800</v>
      </c>
      <c r="E65">
        <f t="shared" si="18"/>
        <v>58800</v>
      </c>
    </row>
    <row r="66" spans="1:5" x14ac:dyDescent="0.35">
      <c r="A66" s="6" t="s">
        <v>39</v>
      </c>
      <c r="B66" s="6"/>
      <c r="C66" s="6"/>
      <c r="D66" s="6"/>
      <c r="E66" s="6"/>
    </row>
    <row r="67" spans="1:5" x14ac:dyDescent="0.35">
      <c r="A67" s="1" t="s">
        <v>26</v>
      </c>
      <c r="B67" s="1"/>
      <c r="C67" s="1">
        <f>+C64+C65</f>
        <v>-58800</v>
      </c>
      <c r="D67" s="1">
        <f t="shared" ref="D67:E67" si="19">+D64+D65</f>
        <v>-58800</v>
      </c>
      <c r="E67" s="1">
        <f t="shared" si="19"/>
        <v>-58800</v>
      </c>
    </row>
    <row r="68" spans="1:5" x14ac:dyDescent="0.35">
      <c r="A68" t="s">
        <v>15</v>
      </c>
    </row>
    <row r="69" spans="1:5" x14ac:dyDescent="0.35">
      <c r="A69" t="s">
        <v>27</v>
      </c>
      <c r="B69">
        <v>-7200</v>
      </c>
      <c r="E69">
        <v>7200</v>
      </c>
    </row>
    <row r="70" spans="1:5" x14ac:dyDescent="0.35">
      <c r="A70" t="s">
        <v>29</v>
      </c>
      <c r="E70" s="3"/>
    </row>
    <row r="71" spans="1:5" x14ac:dyDescent="0.35">
      <c r="A71" t="s">
        <v>28</v>
      </c>
      <c r="B71" s="3"/>
    </row>
    <row r="72" spans="1:5" x14ac:dyDescent="0.35">
      <c r="A72" t="s">
        <v>30</v>
      </c>
    </row>
    <row r="73" spans="1:5" x14ac:dyDescent="0.35">
      <c r="A73" s="1" t="s">
        <v>31</v>
      </c>
      <c r="B73" s="1">
        <f>SUM(B67:B72)</f>
        <v>-7200</v>
      </c>
      <c r="C73" s="1">
        <f t="shared" ref="C73:E73" si="20">SUM(C67:C72)</f>
        <v>-58800</v>
      </c>
      <c r="D73" s="1">
        <f t="shared" si="20"/>
        <v>-58800</v>
      </c>
      <c r="E73" s="1">
        <f t="shared" si="20"/>
        <v>-51600</v>
      </c>
    </row>
    <row r="74" spans="1:5" x14ac:dyDescent="0.35">
      <c r="A74" t="s">
        <v>32</v>
      </c>
      <c r="B74">
        <f>+B45</f>
        <v>1</v>
      </c>
      <c r="C74">
        <f t="shared" ref="C74:E74" si="21">+C45</f>
        <v>0.90900000000000003</v>
      </c>
      <c r="D74">
        <f t="shared" si="21"/>
        <v>0.82599999999999996</v>
      </c>
      <c r="E74">
        <f t="shared" si="21"/>
        <v>0.75</v>
      </c>
    </row>
    <row r="75" spans="1:5" x14ac:dyDescent="0.35">
      <c r="A75" t="s">
        <v>33</v>
      </c>
      <c r="B75">
        <f>B73*B74</f>
        <v>-7200</v>
      </c>
      <c r="C75">
        <f t="shared" ref="C75:E75" si="22">C73*C74</f>
        <v>-53449.200000000004</v>
      </c>
      <c r="D75">
        <f t="shared" si="22"/>
        <v>-48568.799999999996</v>
      </c>
      <c r="E75">
        <f t="shared" si="22"/>
        <v>-38700</v>
      </c>
    </row>
    <row r="76" spans="1:5" x14ac:dyDescent="0.35">
      <c r="A76" s="1" t="s">
        <v>34</v>
      </c>
      <c r="B76" s="1">
        <f>SUM(B75:E75)</f>
        <v>-147918</v>
      </c>
    </row>
    <row r="78" spans="1:5" x14ac:dyDescent="0.35">
      <c r="A78" t="s">
        <v>43</v>
      </c>
      <c r="B78">
        <f>+B47-B76</f>
        <v>26718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zoomScale="190" zoomScaleNormal="190" workbookViewId="0">
      <selection activeCell="B38" sqref="B38"/>
    </sheetView>
  </sheetViews>
  <sheetFormatPr defaultRowHeight="14.5" x14ac:dyDescent="0.35"/>
  <cols>
    <col min="1" max="1" width="30.1796875" customWidth="1"/>
    <col min="2" max="2" width="10" customWidth="1"/>
  </cols>
  <sheetData>
    <row r="1" spans="1:5" x14ac:dyDescent="0.35">
      <c r="B1">
        <v>0</v>
      </c>
      <c r="C1">
        <v>1</v>
      </c>
      <c r="D1">
        <v>2</v>
      </c>
      <c r="E1">
        <v>3</v>
      </c>
    </row>
    <row r="2" spans="1:5" x14ac:dyDescent="0.35">
      <c r="A2" t="s">
        <v>0</v>
      </c>
    </row>
    <row r="3" spans="1:5" x14ac:dyDescent="0.35">
      <c r="A3" t="s">
        <v>1</v>
      </c>
      <c r="C3">
        <v>7500</v>
      </c>
      <c r="D3">
        <f>C3</f>
        <v>7500</v>
      </c>
      <c r="E3">
        <f>D3</f>
        <v>7500</v>
      </c>
    </row>
    <row r="4" spans="1:5" x14ac:dyDescent="0.35">
      <c r="A4" t="s">
        <v>2</v>
      </c>
      <c r="C4">
        <v>1700</v>
      </c>
      <c r="D4">
        <f>+C4</f>
        <v>1700</v>
      </c>
      <c r="E4">
        <f t="shared" ref="E4:E5" si="0">+D4</f>
        <v>1700</v>
      </c>
    </row>
    <row r="5" spans="1:5" x14ac:dyDescent="0.35">
      <c r="A5" t="s">
        <v>3</v>
      </c>
      <c r="C5">
        <v>600</v>
      </c>
      <c r="D5">
        <f>+C5</f>
        <v>600</v>
      </c>
      <c r="E5">
        <f t="shared" si="0"/>
        <v>600</v>
      </c>
    </row>
    <row r="6" spans="1:5" x14ac:dyDescent="0.35">
      <c r="A6" t="s">
        <v>5</v>
      </c>
      <c r="C6">
        <f>SUM(C3:C5)</f>
        <v>9800</v>
      </c>
      <c r="D6">
        <f t="shared" ref="D6:E6" si="1">SUM(D3:D5)</f>
        <v>9800</v>
      </c>
      <c r="E6">
        <f t="shared" si="1"/>
        <v>9800</v>
      </c>
    </row>
    <row r="7" spans="1:5" x14ac:dyDescent="0.35">
      <c r="A7" s="1" t="s">
        <v>4</v>
      </c>
      <c r="B7" s="1"/>
      <c r="C7" s="2">
        <f>+C6*12</f>
        <v>117600</v>
      </c>
      <c r="D7" s="2">
        <f t="shared" ref="D7:E7" si="2">+D6*12</f>
        <v>117600</v>
      </c>
      <c r="E7" s="2">
        <f t="shared" si="2"/>
        <v>117600</v>
      </c>
    </row>
    <row r="9" spans="1:5" x14ac:dyDescent="0.35">
      <c r="A9" t="s">
        <v>6</v>
      </c>
      <c r="B9">
        <v>0</v>
      </c>
      <c r="C9">
        <v>1</v>
      </c>
      <c r="D9">
        <v>2</v>
      </c>
      <c r="E9">
        <v>3</v>
      </c>
    </row>
    <row r="10" spans="1:5" x14ac:dyDescent="0.35">
      <c r="A10" t="s">
        <v>7</v>
      </c>
      <c r="C10">
        <v>15000</v>
      </c>
      <c r="D10">
        <f>+C10</f>
        <v>15000</v>
      </c>
      <c r="E10">
        <f t="shared" ref="E10:E13" si="3">+D10</f>
        <v>15000</v>
      </c>
    </row>
    <row r="11" spans="1:5" x14ac:dyDescent="0.35">
      <c r="A11" t="s">
        <v>8</v>
      </c>
      <c r="C11">
        <v>24000</v>
      </c>
      <c r="D11">
        <f>+C11</f>
        <v>24000</v>
      </c>
      <c r="E11">
        <f t="shared" si="3"/>
        <v>24000</v>
      </c>
    </row>
    <row r="12" spans="1:5" x14ac:dyDescent="0.35">
      <c r="A12" t="s">
        <v>2</v>
      </c>
      <c r="C12">
        <v>7400</v>
      </c>
      <c r="D12">
        <f>+C12</f>
        <v>7400</v>
      </c>
      <c r="E12">
        <f t="shared" si="3"/>
        <v>7400</v>
      </c>
    </row>
    <row r="13" spans="1:5" x14ac:dyDescent="0.35">
      <c r="A13" t="s">
        <v>3</v>
      </c>
      <c r="C13">
        <v>7200</v>
      </c>
      <c r="D13">
        <f>+C13</f>
        <v>7200</v>
      </c>
      <c r="E13">
        <f t="shared" si="3"/>
        <v>7200</v>
      </c>
    </row>
    <row r="14" spans="1:5" x14ac:dyDescent="0.35">
      <c r="A14" s="1" t="s">
        <v>4</v>
      </c>
      <c r="B14" s="1"/>
      <c r="C14" s="2">
        <f>SUM(C10:C13)</f>
        <v>53600</v>
      </c>
      <c r="D14" s="2">
        <f t="shared" ref="D14:E14" si="4">SUM(D10:D13)</f>
        <v>53600</v>
      </c>
      <c r="E14" s="2">
        <f t="shared" si="4"/>
        <v>53600</v>
      </c>
    </row>
    <row r="16" spans="1:5" x14ac:dyDescent="0.35">
      <c r="A16" s="1" t="s">
        <v>9</v>
      </c>
      <c r="B16" s="1"/>
      <c r="C16" s="1">
        <v>1</v>
      </c>
      <c r="D16" s="1">
        <v>2</v>
      </c>
      <c r="E16" s="1">
        <v>3</v>
      </c>
    </row>
    <row r="17" spans="1:5" x14ac:dyDescent="0.35">
      <c r="A17" t="s">
        <v>10</v>
      </c>
      <c r="C17">
        <f>+A18*0.2</f>
        <v>20000</v>
      </c>
      <c r="D17">
        <f>+C17*(1-0.2)</f>
        <v>16000</v>
      </c>
      <c r="E17">
        <f>+D17*(1-0.2)</f>
        <v>12800</v>
      </c>
    </row>
    <row r="18" spans="1:5" x14ac:dyDescent="0.35">
      <c r="A18" s="3">
        <v>100000</v>
      </c>
      <c r="C18">
        <f>+A18*0.2</f>
        <v>20000</v>
      </c>
      <c r="D18">
        <f>(A18-C18)*0.2</f>
        <v>16000</v>
      </c>
      <c r="E18">
        <f>(A18-C18-D18)*0.2</f>
        <v>12800</v>
      </c>
    </row>
    <row r="19" spans="1:5" x14ac:dyDescent="0.35">
      <c r="A19" t="s">
        <v>11</v>
      </c>
      <c r="C19">
        <f>0.5*C18</f>
        <v>10000</v>
      </c>
      <c r="D19">
        <f t="shared" ref="D19:E19" si="5">0.5*D18</f>
        <v>8000</v>
      </c>
      <c r="E19">
        <f t="shared" si="5"/>
        <v>6400</v>
      </c>
    </row>
    <row r="21" spans="1:5" x14ac:dyDescent="0.35">
      <c r="A21" t="s">
        <v>12</v>
      </c>
      <c r="B21">
        <v>0</v>
      </c>
      <c r="C21">
        <v>1</v>
      </c>
      <c r="D21">
        <v>2</v>
      </c>
      <c r="E21">
        <v>3</v>
      </c>
    </row>
    <row r="22" spans="1:5" x14ac:dyDescent="0.35">
      <c r="A22" s="1" t="s">
        <v>13</v>
      </c>
      <c r="C22" s="1">
        <f>SUM(C23:C26)</f>
        <v>117600</v>
      </c>
      <c r="D22" s="1">
        <f>SUM(D23:D26)</f>
        <v>117600</v>
      </c>
      <c r="E22" s="1">
        <f>SUM(E23:E26)</f>
        <v>117600</v>
      </c>
    </row>
    <row r="23" spans="1:5" x14ac:dyDescent="0.35">
      <c r="A23" t="s">
        <v>17</v>
      </c>
      <c r="C23">
        <f>+C3*12</f>
        <v>90000</v>
      </c>
      <c r="D23">
        <f>+C23</f>
        <v>90000</v>
      </c>
      <c r="E23">
        <f>+D23</f>
        <v>90000</v>
      </c>
    </row>
    <row r="24" spans="1:5" x14ac:dyDescent="0.35">
      <c r="A24" t="s">
        <v>18</v>
      </c>
      <c r="C24">
        <f>+C4*12</f>
        <v>20400</v>
      </c>
      <c r="D24">
        <f t="shared" ref="D24:E25" si="6">+D4*12</f>
        <v>20400</v>
      </c>
      <c r="E24">
        <f t="shared" si="6"/>
        <v>20400</v>
      </c>
    </row>
    <row r="25" spans="1:5" x14ac:dyDescent="0.35">
      <c r="A25" t="s">
        <v>19</v>
      </c>
      <c r="C25">
        <f>+C5*12</f>
        <v>7200</v>
      </c>
      <c r="D25">
        <f t="shared" si="6"/>
        <v>7200</v>
      </c>
      <c r="E25">
        <f t="shared" si="6"/>
        <v>7200</v>
      </c>
    </row>
    <row r="26" spans="1:5" x14ac:dyDescent="0.35">
      <c r="A26" t="s">
        <v>15</v>
      </c>
      <c r="C26">
        <v>0</v>
      </c>
      <c r="D26">
        <v>0</v>
      </c>
      <c r="E26">
        <v>0</v>
      </c>
    </row>
    <row r="27" spans="1:5" x14ac:dyDescent="0.35">
      <c r="A27" s="1" t="s">
        <v>14</v>
      </c>
      <c r="B27" s="1"/>
      <c r="C27" s="1">
        <f>SUM(C28:C34)</f>
        <v>53600</v>
      </c>
      <c r="D27" s="1">
        <f t="shared" ref="D27" si="7">SUM(D28:D34)</f>
        <v>53600</v>
      </c>
      <c r="E27" s="1">
        <f>SUM(E28:E34)</f>
        <v>84800</v>
      </c>
    </row>
    <row r="28" spans="1:5" x14ac:dyDescent="0.35">
      <c r="A28" t="s">
        <v>15</v>
      </c>
    </row>
    <row r="29" spans="1:5" x14ac:dyDescent="0.35">
      <c r="A29" t="s">
        <v>16</v>
      </c>
      <c r="C29">
        <f>+C10</f>
        <v>15000</v>
      </c>
      <c r="D29">
        <f t="shared" ref="D29:E32" si="8">+D10</f>
        <v>15000</v>
      </c>
      <c r="E29">
        <f t="shared" si="8"/>
        <v>15000</v>
      </c>
    </row>
    <row r="30" spans="1:5" x14ac:dyDescent="0.35">
      <c r="A30" t="s">
        <v>20</v>
      </c>
      <c r="C30">
        <f>+C11</f>
        <v>24000</v>
      </c>
      <c r="D30">
        <f t="shared" si="8"/>
        <v>24000</v>
      </c>
      <c r="E30">
        <f t="shared" si="8"/>
        <v>24000</v>
      </c>
    </row>
    <row r="31" spans="1:5" x14ac:dyDescent="0.35">
      <c r="A31" t="s">
        <v>21</v>
      </c>
      <c r="C31">
        <f>+C12</f>
        <v>7400</v>
      </c>
      <c r="D31">
        <f t="shared" si="8"/>
        <v>7400</v>
      </c>
      <c r="E31">
        <f t="shared" si="8"/>
        <v>7400</v>
      </c>
    </row>
    <row r="32" spans="1:5" x14ac:dyDescent="0.35">
      <c r="A32" t="s">
        <v>19</v>
      </c>
      <c r="C32">
        <f>+C13</f>
        <v>7200</v>
      </c>
      <c r="D32">
        <f t="shared" si="8"/>
        <v>7200</v>
      </c>
      <c r="E32">
        <f t="shared" si="8"/>
        <v>7200</v>
      </c>
    </row>
    <row r="33" spans="1:6" x14ac:dyDescent="0.35">
      <c r="A33" t="s">
        <v>22</v>
      </c>
      <c r="E33">
        <v>-20000</v>
      </c>
    </row>
    <row r="34" spans="1:6" x14ac:dyDescent="0.35">
      <c r="A34" t="s">
        <v>23</v>
      </c>
      <c r="E34" s="3">
        <f>(+A18-SUM(C18:E18))</f>
        <v>51200</v>
      </c>
      <c r="F34" s="3"/>
    </row>
    <row r="35" spans="1:6" x14ac:dyDescent="0.35">
      <c r="A35" s="1" t="s">
        <v>24</v>
      </c>
      <c r="B35" s="1"/>
      <c r="C35" s="1">
        <f>+C22-C27</f>
        <v>64000</v>
      </c>
      <c r="D35" s="1">
        <f t="shared" ref="D35:E35" si="9">+D22-D27</f>
        <v>64000</v>
      </c>
      <c r="E35" s="1">
        <f t="shared" si="9"/>
        <v>32800</v>
      </c>
    </row>
    <row r="36" spans="1:6" x14ac:dyDescent="0.35">
      <c r="A36" t="s">
        <v>25</v>
      </c>
      <c r="C36">
        <f>-0.5*C35</f>
        <v>-32000</v>
      </c>
      <c r="D36">
        <f t="shared" ref="D36:E36" si="10">-0.5*D35</f>
        <v>-32000</v>
      </c>
      <c r="E36">
        <f t="shared" si="10"/>
        <v>-16400</v>
      </c>
    </row>
    <row r="37" spans="1:6" x14ac:dyDescent="0.35">
      <c r="A37" s="6" t="s">
        <v>39</v>
      </c>
      <c r="B37" s="6"/>
      <c r="C37" s="6">
        <f>+C19</f>
        <v>10000</v>
      </c>
      <c r="D37" s="6">
        <f>+D19</f>
        <v>8000</v>
      </c>
      <c r="E37" s="6">
        <f>+E19</f>
        <v>6400</v>
      </c>
      <c r="F37" s="7" t="s">
        <v>40</v>
      </c>
    </row>
    <row r="38" spans="1:6" x14ac:dyDescent="0.35">
      <c r="A38" s="1" t="s">
        <v>26</v>
      </c>
      <c r="B38" s="1"/>
      <c r="C38" s="1">
        <f>+C35+C36+C37</f>
        <v>42000</v>
      </c>
      <c r="D38" s="1">
        <f>+D35+D36+D37</f>
        <v>40000</v>
      </c>
      <c r="E38" s="1">
        <f>+E35+E36+E37</f>
        <v>22800</v>
      </c>
    </row>
    <row r="39" spans="1:6" x14ac:dyDescent="0.35">
      <c r="A39" t="s">
        <v>15</v>
      </c>
    </row>
    <row r="40" spans="1:6" x14ac:dyDescent="0.35">
      <c r="A40" t="s">
        <v>27</v>
      </c>
      <c r="B40">
        <v>0</v>
      </c>
      <c r="C40">
        <v>0</v>
      </c>
      <c r="D40">
        <v>0</v>
      </c>
      <c r="E40">
        <v>0</v>
      </c>
    </row>
    <row r="41" spans="1:6" x14ac:dyDescent="0.35">
      <c r="A41" t="s">
        <v>29</v>
      </c>
      <c r="E41" s="3">
        <f>+E33+E34</f>
        <v>31200</v>
      </c>
    </row>
    <row r="42" spans="1:6" x14ac:dyDescent="0.35">
      <c r="A42" t="s">
        <v>28</v>
      </c>
      <c r="B42" s="3">
        <f>-A18</f>
        <v>-100000</v>
      </c>
    </row>
    <row r="43" spans="1:6" x14ac:dyDescent="0.35">
      <c r="A43" t="s">
        <v>30</v>
      </c>
      <c r="E43">
        <f>-E33</f>
        <v>20000</v>
      </c>
    </row>
    <row r="44" spans="1:6" x14ac:dyDescent="0.35">
      <c r="A44" s="1" t="s">
        <v>31</v>
      </c>
      <c r="B44" s="1">
        <f>SUM(B38:B43)</f>
        <v>-100000</v>
      </c>
      <c r="C44" s="1">
        <f t="shared" ref="C44:D44" si="11">SUM(C38:C43)</f>
        <v>42000</v>
      </c>
      <c r="D44" s="1">
        <f t="shared" si="11"/>
        <v>40000</v>
      </c>
      <c r="E44" s="1">
        <f>SUM(E38:E43)</f>
        <v>74000</v>
      </c>
    </row>
    <row r="45" spans="1:6" x14ac:dyDescent="0.35">
      <c r="A45" t="s">
        <v>32</v>
      </c>
      <c r="B45">
        <v>1</v>
      </c>
      <c r="C45">
        <v>0.90900000000000003</v>
      </c>
      <c r="D45">
        <v>0.82599999999999996</v>
      </c>
      <c r="E45">
        <v>0.75</v>
      </c>
    </row>
    <row r="46" spans="1:6" x14ac:dyDescent="0.35">
      <c r="A46" t="s">
        <v>33</v>
      </c>
      <c r="B46">
        <f>+B44*B45</f>
        <v>-100000</v>
      </c>
      <c r="C46">
        <f t="shared" ref="C46:E46" si="12">+C44*C45</f>
        <v>38178</v>
      </c>
      <c r="D46">
        <f t="shared" si="12"/>
        <v>33040</v>
      </c>
      <c r="E46">
        <f t="shared" si="12"/>
        <v>55500</v>
      </c>
    </row>
    <row r="47" spans="1:6" x14ac:dyDescent="0.35">
      <c r="A47" s="1" t="s">
        <v>34</v>
      </c>
      <c r="B47" s="1">
        <f>SUM(B46:E46)</f>
        <v>26718</v>
      </c>
    </row>
    <row r="48" spans="1:6" x14ac:dyDescent="0.35">
      <c r="A48" t="s">
        <v>35</v>
      </c>
      <c r="B48" s="5">
        <f>+C51+(C50-C51)*B51/(B51-B50)</f>
        <v>0.2328984574158017</v>
      </c>
    </row>
    <row r="49" spans="1:3" x14ac:dyDescent="0.35">
      <c r="A49" t="s">
        <v>36</v>
      </c>
      <c r="B49">
        <f>+B47</f>
        <v>26718</v>
      </c>
    </row>
    <row r="50" spans="1:3" x14ac:dyDescent="0.35">
      <c r="A50" t="s">
        <v>37</v>
      </c>
      <c r="B50">
        <f>B44+C44/1.25+D44/(1.25^2)+E44/(1.25^3)</f>
        <v>-2912</v>
      </c>
      <c r="C50" s="4">
        <v>0.25</v>
      </c>
    </row>
    <row r="51" spans="1:3" x14ac:dyDescent="0.35">
      <c r="A51" t="s">
        <v>38</v>
      </c>
      <c r="B51">
        <f>B44+C44/1.2+D44/(1.2^2)+E44/(1.2^3)</f>
        <v>5601.851851851854</v>
      </c>
      <c r="C51" s="4">
        <v>0.2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"/>
  <sheetViews>
    <sheetView topLeftCell="A10" zoomScale="190" zoomScaleNormal="190" workbookViewId="0">
      <selection activeCell="A51" sqref="A51"/>
    </sheetView>
  </sheetViews>
  <sheetFormatPr defaultRowHeight="14.5" x14ac:dyDescent="0.35"/>
  <cols>
    <col min="1" max="1" width="30.1796875" customWidth="1"/>
    <col min="2" max="2" width="10" customWidth="1"/>
  </cols>
  <sheetData>
    <row r="1" spans="1:5" x14ac:dyDescent="0.35">
      <c r="B1">
        <v>0</v>
      </c>
      <c r="C1">
        <v>1</v>
      </c>
      <c r="D1">
        <v>2</v>
      </c>
      <c r="E1">
        <v>3</v>
      </c>
    </row>
    <row r="2" spans="1:5" x14ac:dyDescent="0.35">
      <c r="A2" t="s">
        <v>0</v>
      </c>
    </row>
    <row r="3" spans="1:5" x14ac:dyDescent="0.35">
      <c r="A3" t="s">
        <v>1</v>
      </c>
      <c r="C3">
        <v>7500</v>
      </c>
      <c r="D3">
        <f>C3</f>
        <v>7500</v>
      </c>
      <c r="E3">
        <f>D3</f>
        <v>7500</v>
      </c>
    </row>
    <row r="4" spans="1:5" x14ac:dyDescent="0.35">
      <c r="A4" t="s">
        <v>2</v>
      </c>
      <c r="C4">
        <v>1700</v>
      </c>
      <c r="D4">
        <f>+C4</f>
        <v>1700</v>
      </c>
      <c r="E4">
        <f t="shared" ref="E4" si="0">+D4</f>
        <v>1700</v>
      </c>
    </row>
    <row r="5" spans="1:5" x14ac:dyDescent="0.35">
      <c r="A5" t="s">
        <v>3</v>
      </c>
      <c r="C5">
        <v>600</v>
      </c>
      <c r="D5">
        <f>+C5</f>
        <v>600</v>
      </c>
      <c r="E5">
        <f t="shared" ref="E5" si="1">+D5</f>
        <v>600</v>
      </c>
    </row>
    <row r="6" spans="1:5" x14ac:dyDescent="0.35">
      <c r="A6" t="s">
        <v>5</v>
      </c>
      <c r="C6">
        <f>SUM(C3:C5)</f>
        <v>9800</v>
      </c>
      <c r="D6">
        <f t="shared" ref="D6:E6" si="2">SUM(D3:D5)</f>
        <v>9800</v>
      </c>
      <c r="E6">
        <f t="shared" si="2"/>
        <v>9800</v>
      </c>
    </row>
    <row r="7" spans="1:5" x14ac:dyDescent="0.35">
      <c r="A7" s="1" t="s">
        <v>4</v>
      </c>
      <c r="B7" s="1"/>
      <c r="C7" s="2">
        <f>+C6*12</f>
        <v>117600</v>
      </c>
      <c r="D7" s="2">
        <f t="shared" ref="D7:E7" si="3">+D6*12</f>
        <v>117600</v>
      </c>
      <c r="E7" s="2">
        <f t="shared" si="3"/>
        <v>117600</v>
      </c>
    </row>
    <row r="9" spans="1:5" x14ac:dyDescent="0.35">
      <c r="A9" t="s">
        <v>6</v>
      </c>
      <c r="B9">
        <v>0</v>
      </c>
      <c r="C9">
        <v>1</v>
      </c>
      <c r="D9">
        <v>2</v>
      </c>
      <c r="E9">
        <v>3</v>
      </c>
    </row>
    <row r="10" spans="1:5" x14ac:dyDescent="0.35">
      <c r="A10" t="s">
        <v>7</v>
      </c>
      <c r="C10">
        <v>15000</v>
      </c>
      <c r="D10">
        <f>+C10</f>
        <v>15000</v>
      </c>
      <c r="E10">
        <f t="shared" ref="E10" si="4">+D10</f>
        <v>15000</v>
      </c>
    </row>
    <row r="11" spans="1:5" x14ac:dyDescent="0.35">
      <c r="A11" t="s">
        <v>8</v>
      </c>
      <c r="C11">
        <v>24000</v>
      </c>
      <c r="D11">
        <f>+C11</f>
        <v>24000</v>
      </c>
      <c r="E11">
        <f t="shared" ref="E11" si="5">+D11</f>
        <v>24000</v>
      </c>
    </row>
    <row r="12" spans="1:5" x14ac:dyDescent="0.35">
      <c r="A12" t="s">
        <v>2</v>
      </c>
      <c r="C12">
        <v>7400</v>
      </c>
      <c r="D12">
        <f>+C12</f>
        <v>7400</v>
      </c>
      <c r="E12">
        <f t="shared" ref="E12" si="6">+D12</f>
        <v>7400</v>
      </c>
    </row>
    <row r="13" spans="1:5" x14ac:dyDescent="0.35">
      <c r="A13" t="s">
        <v>3</v>
      </c>
      <c r="C13">
        <v>7200</v>
      </c>
      <c r="D13">
        <f>+C13</f>
        <v>7200</v>
      </c>
      <c r="E13">
        <f t="shared" ref="E13" si="7">+D13</f>
        <v>7200</v>
      </c>
    </row>
    <row r="14" spans="1:5" x14ac:dyDescent="0.35">
      <c r="A14" s="1" t="s">
        <v>4</v>
      </c>
      <c r="B14" s="1"/>
      <c r="C14" s="2">
        <f>SUM(C10:C13)</f>
        <v>53600</v>
      </c>
      <c r="D14" s="2">
        <f t="shared" ref="D14:E14" si="8">SUM(D10:D13)</f>
        <v>53600</v>
      </c>
      <c r="E14" s="2">
        <f t="shared" si="8"/>
        <v>53600</v>
      </c>
    </row>
    <row r="16" spans="1:5" x14ac:dyDescent="0.35">
      <c r="A16" s="1" t="s">
        <v>9</v>
      </c>
      <c r="B16" s="1"/>
      <c r="C16" s="1">
        <v>1</v>
      </c>
      <c r="D16" s="1">
        <v>2</v>
      </c>
      <c r="E16" s="1">
        <v>3</v>
      </c>
    </row>
    <row r="17" spans="1:5" x14ac:dyDescent="0.35">
      <c r="A17" t="s">
        <v>10</v>
      </c>
      <c r="C17">
        <f>+A18*0.2</f>
        <v>20000</v>
      </c>
      <c r="D17">
        <f>+C17*(1-0.2)</f>
        <v>16000</v>
      </c>
      <c r="E17">
        <f>+D17*(1-0.2)</f>
        <v>12800</v>
      </c>
    </row>
    <row r="18" spans="1:5" x14ac:dyDescent="0.35">
      <c r="A18" s="3">
        <v>100000</v>
      </c>
      <c r="C18">
        <f>+A18*0.2</f>
        <v>20000</v>
      </c>
      <c r="D18">
        <f>(A18-C18)*0.2</f>
        <v>16000</v>
      </c>
      <c r="E18">
        <f>(A18-C18-D18)*0.2</f>
        <v>12800</v>
      </c>
    </row>
    <row r="19" spans="1:5" x14ac:dyDescent="0.35">
      <c r="A19" t="s">
        <v>11</v>
      </c>
      <c r="C19">
        <f>0.5*C18</f>
        <v>10000</v>
      </c>
      <c r="D19">
        <f t="shared" ref="D19:E19" si="9">0.5*D18</f>
        <v>8000</v>
      </c>
      <c r="E19">
        <f t="shared" si="9"/>
        <v>6400</v>
      </c>
    </row>
    <row r="21" spans="1:5" x14ac:dyDescent="0.35">
      <c r="A21" t="s">
        <v>12</v>
      </c>
      <c r="B21">
        <v>0</v>
      </c>
      <c r="C21">
        <v>1</v>
      </c>
      <c r="D21">
        <v>2</v>
      </c>
      <c r="E21">
        <v>3</v>
      </c>
    </row>
    <row r="22" spans="1:5" x14ac:dyDescent="0.35">
      <c r="A22" s="1" t="s">
        <v>13</v>
      </c>
      <c r="C22" s="1">
        <f>SUM(C23:C26)</f>
        <v>117600</v>
      </c>
      <c r="D22" s="1">
        <f>SUM(D23:D26)</f>
        <v>117600</v>
      </c>
      <c r="E22" s="1">
        <f>SUM(E23:E26)</f>
        <v>117600</v>
      </c>
    </row>
    <row r="23" spans="1:5" x14ac:dyDescent="0.35">
      <c r="A23" t="s">
        <v>17</v>
      </c>
      <c r="C23">
        <f>+C3*12</f>
        <v>90000</v>
      </c>
      <c r="D23">
        <f>+C23</f>
        <v>90000</v>
      </c>
      <c r="E23">
        <f>+D23</f>
        <v>90000</v>
      </c>
    </row>
    <row r="24" spans="1:5" x14ac:dyDescent="0.35">
      <c r="A24" t="s">
        <v>18</v>
      </c>
      <c r="C24">
        <f>+C4*12</f>
        <v>20400</v>
      </c>
      <c r="D24">
        <f t="shared" ref="D24:E24" si="10">+D4*12</f>
        <v>20400</v>
      </c>
      <c r="E24">
        <f t="shared" si="10"/>
        <v>20400</v>
      </c>
    </row>
    <row r="25" spans="1:5" x14ac:dyDescent="0.35">
      <c r="A25" t="s">
        <v>19</v>
      </c>
      <c r="C25">
        <f>+C5*12</f>
        <v>7200</v>
      </c>
      <c r="D25">
        <f t="shared" ref="D25:E25" si="11">+D5*12</f>
        <v>7200</v>
      </c>
      <c r="E25">
        <f t="shared" si="11"/>
        <v>7200</v>
      </c>
    </row>
    <row r="26" spans="1:5" x14ac:dyDescent="0.35">
      <c r="A26" t="s">
        <v>15</v>
      </c>
      <c r="C26">
        <v>0</v>
      </c>
      <c r="D26">
        <v>0</v>
      </c>
      <c r="E26">
        <v>0</v>
      </c>
    </row>
    <row r="27" spans="1:5" x14ac:dyDescent="0.35">
      <c r="A27" s="1" t="s">
        <v>14</v>
      </c>
      <c r="B27" s="1"/>
      <c r="C27" s="1">
        <f>SUM(C28:C34)</f>
        <v>73600</v>
      </c>
      <c r="D27" s="1">
        <f t="shared" ref="D27" si="12">SUM(D28:D34)</f>
        <v>69600</v>
      </c>
      <c r="E27" s="1">
        <f>SUM(E28:E34)</f>
        <v>97600</v>
      </c>
    </row>
    <row r="28" spans="1:5" x14ac:dyDescent="0.35">
      <c r="A28" t="s">
        <v>15</v>
      </c>
      <c r="C28">
        <f>+C18</f>
        <v>20000</v>
      </c>
      <c r="D28">
        <f>+D18</f>
        <v>16000</v>
      </c>
      <c r="E28">
        <f>+E18</f>
        <v>12800</v>
      </c>
    </row>
    <row r="29" spans="1:5" x14ac:dyDescent="0.35">
      <c r="A29" t="s">
        <v>16</v>
      </c>
      <c r="C29">
        <f>+C10</f>
        <v>15000</v>
      </c>
      <c r="D29">
        <f t="shared" ref="D29:E29" si="13">+D10</f>
        <v>15000</v>
      </c>
      <c r="E29">
        <f t="shared" si="13"/>
        <v>15000</v>
      </c>
    </row>
    <row r="30" spans="1:5" x14ac:dyDescent="0.35">
      <c r="A30" t="s">
        <v>20</v>
      </c>
      <c r="C30">
        <f>+C11</f>
        <v>24000</v>
      </c>
      <c r="D30">
        <f t="shared" ref="D30:E30" si="14">+D11</f>
        <v>24000</v>
      </c>
      <c r="E30">
        <f t="shared" si="14"/>
        <v>24000</v>
      </c>
    </row>
    <row r="31" spans="1:5" x14ac:dyDescent="0.35">
      <c r="A31" t="s">
        <v>21</v>
      </c>
      <c r="C31">
        <f>+C12</f>
        <v>7400</v>
      </c>
      <c r="D31">
        <f t="shared" ref="D31:E31" si="15">+D12</f>
        <v>7400</v>
      </c>
      <c r="E31">
        <f t="shared" si="15"/>
        <v>7400</v>
      </c>
    </row>
    <row r="32" spans="1:5" x14ac:dyDescent="0.35">
      <c r="A32" t="s">
        <v>19</v>
      </c>
      <c r="C32">
        <f>+C13</f>
        <v>7200</v>
      </c>
      <c r="D32">
        <f t="shared" ref="D32:E32" si="16">+D13</f>
        <v>7200</v>
      </c>
      <c r="E32">
        <f t="shared" si="16"/>
        <v>7200</v>
      </c>
    </row>
    <row r="33" spans="1:6" x14ac:dyDescent="0.35">
      <c r="A33" t="s">
        <v>22</v>
      </c>
      <c r="E33">
        <v>-20000</v>
      </c>
    </row>
    <row r="34" spans="1:6" x14ac:dyDescent="0.35">
      <c r="A34" t="s">
        <v>23</v>
      </c>
      <c r="E34" s="3">
        <f>(+A18-SUM(C18:E18))</f>
        <v>51200</v>
      </c>
      <c r="F34" s="3"/>
    </row>
    <row r="35" spans="1:6" x14ac:dyDescent="0.35">
      <c r="A35" s="1" t="s">
        <v>24</v>
      </c>
      <c r="B35" s="1"/>
      <c r="C35" s="1">
        <f>+C22-C27</f>
        <v>44000</v>
      </c>
      <c r="D35" s="1">
        <f t="shared" ref="D35:E35" si="17">+D22-D27</f>
        <v>48000</v>
      </c>
      <c r="E35" s="1">
        <f t="shared" si="17"/>
        <v>20000</v>
      </c>
    </row>
    <row r="36" spans="1:6" x14ac:dyDescent="0.35">
      <c r="A36" t="s">
        <v>25</v>
      </c>
      <c r="C36">
        <f>-0.5*C35</f>
        <v>-22000</v>
      </c>
      <c r="D36">
        <f t="shared" ref="D36:E36" si="18">-0.5*D35</f>
        <v>-24000</v>
      </c>
      <c r="E36">
        <f t="shared" si="18"/>
        <v>-10000</v>
      </c>
    </row>
    <row r="37" spans="1:6" x14ac:dyDescent="0.35">
      <c r="A37" s="1" t="s">
        <v>26</v>
      </c>
      <c r="B37" s="1"/>
      <c r="C37" s="1">
        <f>+C35+C36</f>
        <v>22000</v>
      </c>
      <c r="D37" s="1">
        <f t="shared" ref="D37:E37" si="19">+D35+D36</f>
        <v>24000</v>
      </c>
      <c r="E37" s="1">
        <f t="shared" si="19"/>
        <v>10000</v>
      </c>
    </row>
    <row r="38" spans="1:6" x14ac:dyDescent="0.35">
      <c r="A38" t="s">
        <v>15</v>
      </c>
      <c r="C38">
        <f>+C28</f>
        <v>20000</v>
      </c>
      <c r="D38">
        <f t="shared" ref="D38:E38" si="20">+D28</f>
        <v>16000</v>
      </c>
      <c r="E38">
        <f t="shared" si="20"/>
        <v>12800</v>
      </c>
    </row>
    <row r="39" spans="1:6" x14ac:dyDescent="0.35">
      <c r="A39" t="s">
        <v>27</v>
      </c>
      <c r="B39">
        <v>0</v>
      </c>
      <c r="C39">
        <v>0</v>
      </c>
      <c r="D39">
        <v>0</v>
      </c>
      <c r="E39">
        <v>0</v>
      </c>
    </row>
    <row r="40" spans="1:6" x14ac:dyDescent="0.35">
      <c r="A40" t="s">
        <v>29</v>
      </c>
      <c r="E40" s="3">
        <f>+E33+E34</f>
        <v>31200</v>
      </c>
    </row>
    <row r="41" spans="1:6" x14ac:dyDescent="0.35">
      <c r="A41" t="s">
        <v>28</v>
      </c>
      <c r="B41" s="3">
        <f>-A18</f>
        <v>-100000</v>
      </c>
    </row>
    <row r="42" spans="1:6" x14ac:dyDescent="0.35">
      <c r="A42" t="s">
        <v>30</v>
      </c>
      <c r="E42">
        <f>-E33</f>
        <v>20000</v>
      </c>
    </row>
    <row r="43" spans="1:6" x14ac:dyDescent="0.35">
      <c r="A43" s="1" t="s">
        <v>31</v>
      </c>
      <c r="B43" s="1">
        <f>SUM(B37:B42)</f>
        <v>-100000</v>
      </c>
      <c r="C43" s="1">
        <f t="shared" ref="C43:D43" si="21">SUM(C37:C42)</f>
        <v>42000</v>
      </c>
      <c r="D43" s="1">
        <f t="shared" si="21"/>
        <v>40000</v>
      </c>
      <c r="E43" s="1">
        <f>SUM(E37:E42)</f>
        <v>74000</v>
      </c>
    </row>
    <row r="44" spans="1:6" x14ac:dyDescent="0.35">
      <c r="A44" t="s">
        <v>32</v>
      </c>
      <c r="B44">
        <v>1</v>
      </c>
      <c r="C44">
        <v>0.90900000000000003</v>
      </c>
      <c r="D44">
        <v>0.82599999999999996</v>
      </c>
      <c r="E44">
        <v>0.75</v>
      </c>
    </row>
    <row r="45" spans="1:6" x14ac:dyDescent="0.35">
      <c r="A45" t="s">
        <v>33</v>
      </c>
      <c r="B45">
        <f>+B43*B44</f>
        <v>-100000</v>
      </c>
      <c r="C45">
        <f t="shared" ref="C45:E45" si="22">+C43*C44</f>
        <v>38178</v>
      </c>
      <c r="D45">
        <f t="shared" si="22"/>
        <v>33040</v>
      </c>
      <c r="E45">
        <f t="shared" si="22"/>
        <v>55500</v>
      </c>
    </row>
    <row r="46" spans="1:6" x14ac:dyDescent="0.35">
      <c r="A46" s="1" t="s">
        <v>34</v>
      </c>
      <c r="B46" s="1">
        <f>SUM(B45:E45)</f>
        <v>26718</v>
      </c>
    </row>
    <row r="47" spans="1:6" x14ac:dyDescent="0.35">
      <c r="A47" t="s">
        <v>35</v>
      </c>
      <c r="B47" s="5">
        <f>+C50+(C49-C50)*B50/(B50-B49)</f>
        <v>0.2328984574158017</v>
      </c>
    </row>
    <row r="48" spans="1:6" x14ac:dyDescent="0.35">
      <c r="A48" t="s">
        <v>36</v>
      </c>
      <c r="B48">
        <f>+B46</f>
        <v>26718</v>
      </c>
    </row>
    <row r="49" spans="1:3" x14ac:dyDescent="0.35">
      <c r="A49" t="s">
        <v>37</v>
      </c>
      <c r="B49">
        <f>B43+C43/1.25+D43/(1.25^2)+E43/(1.25^3)</f>
        <v>-2912</v>
      </c>
      <c r="C49" s="4">
        <v>0.25</v>
      </c>
    </row>
    <row r="50" spans="1:3" x14ac:dyDescent="0.35">
      <c r="A50" t="s">
        <v>38</v>
      </c>
      <c r="B50">
        <f>B43+C43/1.2+D43/(1.2^2)+E43/(1.2^3)</f>
        <v>5601.851851851854</v>
      </c>
      <c r="C50" s="4">
        <v>0.2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 (3)</vt:lpstr>
      <vt:lpstr>Sheet1 (2)</vt:lpstr>
      <vt:lpstr>Sheet1</vt:lpstr>
      <vt:lpstr>Sheet2</vt:lpstr>
      <vt:lpstr>Sheet3</vt:lpstr>
    </vt:vector>
  </TitlesOfParts>
  <Company>Uniwersytet Ekonomiczny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s-122-12</dc:creator>
  <cp:lastModifiedBy>Joanna Wyrobek</cp:lastModifiedBy>
  <dcterms:created xsi:type="dcterms:W3CDTF">2019-12-11T07:03:57Z</dcterms:created>
  <dcterms:modified xsi:type="dcterms:W3CDTF">2023-12-07T10:12:52Z</dcterms:modified>
</cp:coreProperties>
</file>